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ions\syllabus\Excel\"/>
    </mc:Choice>
  </mc:AlternateContent>
  <xr:revisionPtr revIDLastSave="0" documentId="13_ncr:1_{86477FA6-63E4-4B09-9192-23FEF1473D46}" xr6:coauthVersionLast="47" xr6:coauthVersionMax="47" xr10:uidLastSave="{00000000-0000-0000-0000-000000000000}"/>
  <bookViews>
    <workbookView xWindow="-108" yWindow="-108" windowWidth="23256" windowHeight="12456" xr2:uid="{DD0C2B60-B2DC-4CD7-9D54-01B5E3869DE6}"/>
  </bookViews>
  <sheets>
    <sheet name="PRODUIT FINI" sheetId="1" r:id="rId1"/>
    <sheet name="FERMETURES" sheetId="2" r:id="rId2"/>
    <sheet name="Analyse globale" sheetId="4" state="hidden" r:id="rId3"/>
  </sheets>
  <definedNames>
    <definedName name="DonnéesExternes_1" localSheetId="2" hidden="1">'Analyse globale'!$A$1:$C$62</definedName>
  </definedNames>
  <calcPr calcId="191029"/>
  <pivotCaches>
    <pivotCache cacheId="3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5" i="1" l="1"/>
  <c r="AH15" i="1"/>
  <c r="AI15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19" i="1"/>
  <c r="B20" i="1"/>
  <c r="B3" i="1"/>
  <c r="I4" i="4"/>
  <c r="D2" i="4" s="1"/>
  <c r="E2" i="4" s="1"/>
  <c r="I5" i="4"/>
  <c r="D3" i="4" s="1"/>
  <c r="E3" i="4" s="1"/>
  <c r="I6" i="4"/>
  <c r="D4" i="4" s="1"/>
  <c r="E4" i="4" s="1"/>
  <c r="I7" i="4"/>
  <c r="D5" i="4" s="1"/>
  <c r="E5" i="4" s="1"/>
  <c r="I8" i="4"/>
  <c r="D6" i="4" s="1"/>
  <c r="E6" i="4" s="1"/>
  <c r="I9" i="4"/>
  <c r="D7" i="4" s="1"/>
  <c r="E7" i="4" s="1"/>
  <c r="I10" i="4"/>
  <c r="D24" i="4" s="1"/>
  <c r="E24" i="4" s="1"/>
  <c r="I11" i="4"/>
  <c r="D34" i="4" s="1"/>
  <c r="E34" i="4" s="1"/>
  <c r="I12" i="4"/>
  <c r="D10" i="4" s="1"/>
  <c r="E10" i="4" s="1"/>
  <c r="I13" i="4"/>
  <c r="D50" i="4" s="1"/>
  <c r="E50" i="4" s="1"/>
  <c r="I14" i="4"/>
  <c r="D51" i="4" s="1"/>
  <c r="E51" i="4" s="1"/>
  <c r="I15" i="4"/>
  <c r="D52" i="4" s="1"/>
  <c r="E52" i="4" s="1"/>
  <c r="I16" i="4"/>
  <c r="D14" i="4" s="1"/>
  <c r="E14" i="4" s="1"/>
  <c r="I17" i="4"/>
  <c r="D15" i="4" s="1"/>
  <c r="E15" i="4" s="1"/>
  <c r="I18" i="4"/>
  <c r="D53" i="4" s="1"/>
  <c r="E53" i="4" s="1"/>
  <c r="I19" i="4"/>
  <c r="D54" i="4" s="1"/>
  <c r="E54" i="4" s="1"/>
  <c r="I20" i="4"/>
  <c r="D55" i="4" s="1"/>
  <c r="E55" i="4" s="1"/>
  <c r="I21" i="4"/>
  <c r="D42" i="4" s="1"/>
  <c r="E42" i="4" s="1"/>
  <c r="I22" i="4"/>
  <c r="D43" i="4" s="1"/>
  <c r="E43" i="4" s="1"/>
  <c r="I23" i="4"/>
  <c r="I24" i="4"/>
  <c r="I25" i="4"/>
  <c r="D58" i="4" s="1"/>
  <c r="E58" i="4" s="1"/>
  <c r="I26" i="4"/>
  <c r="D59" i="4" s="1"/>
  <c r="E59" i="4" s="1"/>
  <c r="I27" i="4"/>
  <c r="D60" i="4" s="1"/>
  <c r="E60" i="4" s="1"/>
  <c r="I28" i="4"/>
  <c r="D61" i="4" s="1"/>
  <c r="E61" i="4" s="1"/>
  <c r="I29" i="4"/>
  <c r="D62" i="4" s="1"/>
  <c r="E62" i="4" s="1"/>
  <c r="I30" i="4"/>
  <c r="I31" i="4"/>
  <c r="I32" i="4"/>
  <c r="I33" i="4"/>
  <c r="I34" i="4"/>
  <c r="AG14" i="1"/>
  <c r="AH14" i="1"/>
  <c r="AI14" i="1"/>
  <c r="B2" i="1"/>
  <c r="B1" i="1"/>
  <c r="D8" i="4" l="1"/>
  <c r="E8" i="4" s="1"/>
  <c r="D41" i="4"/>
  <c r="E41" i="4" s="1"/>
  <c r="D40" i="4"/>
  <c r="E40" i="4" s="1"/>
  <c r="D17" i="4"/>
  <c r="E17" i="4" s="1"/>
  <c r="D9" i="4"/>
  <c r="E9" i="4" s="1"/>
  <c r="D33" i="4"/>
  <c r="E33" i="4" s="1"/>
  <c r="D32" i="4"/>
  <c r="E32" i="4" s="1"/>
  <c r="D57" i="4"/>
  <c r="E57" i="4" s="1"/>
  <c r="D25" i="4"/>
  <c r="E25" i="4" s="1"/>
  <c r="D56" i="4"/>
  <c r="E56" i="4" s="1"/>
  <c r="D49" i="4"/>
  <c r="E49" i="4" s="1"/>
  <c r="D48" i="4"/>
  <c r="E48" i="4" s="1"/>
  <c r="D16" i="4"/>
  <c r="E16" i="4" s="1"/>
  <c r="D47" i="4"/>
  <c r="E47" i="4" s="1"/>
  <c r="D39" i="4"/>
  <c r="E39" i="4" s="1"/>
  <c r="D31" i="4"/>
  <c r="E31" i="4" s="1"/>
  <c r="D23" i="4"/>
  <c r="E23" i="4" s="1"/>
  <c r="D46" i="4"/>
  <c r="E46" i="4" s="1"/>
  <c r="D38" i="4"/>
  <c r="E38" i="4" s="1"/>
  <c r="D30" i="4"/>
  <c r="E30" i="4" s="1"/>
  <c r="D22" i="4"/>
  <c r="E22" i="4" s="1"/>
  <c r="D45" i="4"/>
  <c r="E45" i="4" s="1"/>
  <c r="D37" i="4"/>
  <c r="E37" i="4" s="1"/>
  <c r="D29" i="4"/>
  <c r="E29" i="4" s="1"/>
  <c r="D21" i="4"/>
  <c r="E21" i="4" s="1"/>
  <c r="D13" i="4"/>
  <c r="E13" i="4" s="1"/>
  <c r="D44" i="4"/>
  <c r="E44" i="4" s="1"/>
  <c r="D36" i="4"/>
  <c r="E36" i="4" s="1"/>
  <c r="D28" i="4"/>
  <c r="E28" i="4" s="1"/>
  <c r="D20" i="4"/>
  <c r="E20" i="4" s="1"/>
  <c r="D12" i="4"/>
  <c r="E12" i="4" s="1"/>
  <c r="D35" i="4"/>
  <c r="E35" i="4" s="1"/>
  <c r="D27" i="4"/>
  <c r="E27" i="4" s="1"/>
  <c r="D19" i="4"/>
  <c r="E19" i="4" s="1"/>
  <c r="D11" i="4"/>
  <c r="E11" i="4" s="1"/>
  <c r="D26" i="4"/>
  <c r="E26" i="4" s="1"/>
  <c r="D18" i="4"/>
  <c r="E18" i="4" s="1"/>
  <c r="C4" i="1"/>
  <c r="C1" i="1" l="1"/>
  <c r="C3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G7" i="1"/>
  <c r="AG8" i="1"/>
  <c r="AG9" i="1"/>
  <c r="AG10" i="1"/>
  <c r="AG11" i="1"/>
  <c r="AG12" i="1"/>
  <c r="AG13" i="1"/>
  <c r="AG6" i="1"/>
  <c r="A1" i="1"/>
  <c r="C2" i="1"/>
  <c r="D4" i="1" l="1"/>
  <c r="D3" i="1" s="1"/>
  <c r="E4" i="1" l="1"/>
  <c r="D1" i="1"/>
  <c r="D2" i="1"/>
  <c r="E1" i="1" l="1"/>
  <c r="E3" i="1"/>
  <c r="E2" i="1"/>
  <c r="F4" i="1"/>
  <c r="F2" i="1" s="1"/>
  <c r="F1" i="1" l="1"/>
  <c r="F3" i="1"/>
  <c r="G4" i="1"/>
  <c r="H4" i="1" s="1"/>
  <c r="H1" i="1" l="1"/>
  <c r="H3" i="1"/>
  <c r="G1" i="1"/>
  <c r="G3" i="1"/>
  <c r="G2" i="1"/>
  <c r="I4" i="1"/>
  <c r="H2" i="1"/>
  <c r="I1" i="1" l="1"/>
  <c r="I3" i="1"/>
  <c r="J4" i="1"/>
  <c r="I2" i="1"/>
  <c r="J1" i="1" l="1"/>
  <c r="J3" i="1"/>
  <c r="K4" i="1"/>
  <c r="J2" i="1"/>
  <c r="K1" i="1" l="1"/>
  <c r="K3" i="1"/>
  <c r="L4" i="1"/>
  <c r="K2" i="1"/>
  <c r="L1" i="1" l="1"/>
  <c r="L3" i="1"/>
  <c r="M4" i="1"/>
  <c r="L2" i="1"/>
  <c r="M1" i="1" l="1"/>
  <c r="M3" i="1"/>
  <c r="N4" i="1"/>
  <c r="M2" i="1"/>
  <c r="N1" i="1" l="1"/>
  <c r="N3" i="1"/>
  <c r="O4" i="1"/>
  <c r="N2" i="1"/>
  <c r="O1" i="1" l="1"/>
  <c r="O3" i="1"/>
  <c r="P4" i="1"/>
  <c r="O2" i="1"/>
  <c r="P1" i="1" l="1"/>
  <c r="P3" i="1"/>
  <c r="Q4" i="1"/>
  <c r="P2" i="1"/>
  <c r="Q1" i="1" l="1"/>
  <c r="Q3" i="1"/>
  <c r="R4" i="1"/>
  <c r="Q2" i="1"/>
  <c r="R1" i="1" l="1"/>
  <c r="R3" i="1"/>
  <c r="S4" i="1"/>
  <c r="R2" i="1"/>
  <c r="S1" i="1" l="1"/>
  <c r="S3" i="1"/>
  <c r="S2" i="1"/>
  <c r="T4" i="1"/>
  <c r="T1" i="1" l="1"/>
  <c r="T3" i="1"/>
  <c r="U4" i="1"/>
  <c r="T2" i="1"/>
  <c r="U1" i="1" l="1"/>
  <c r="U3" i="1"/>
  <c r="V4" i="1"/>
  <c r="U2" i="1"/>
  <c r="V1" i="1" l="1"/>
  <c r="V3" i="1"/>
  <c r="W4" i="1"/>
  <c r="V2" i="1"/>
  <c r="W1" i="1" l="1"/>
  <c r="W3" i="1"/>
  <c r="W2" i="1"/>
  <c r="X4" i="1"/>
  <c r="X1" i="1" l="1"/>
  <c r="X3" i="1"/>
  <c r="Y4" i="1"/>
  <c r="X2" i="1"/>
  <c r="Y1" i="1" l="1"/>
  <c r="Y3" i="1"/>
  <c r="Z4" i="1"/>
  <c r="Y2" i="1"/>
  <c r="Z1" i="1" l="1"/>
  <c r="Z3" i="1"/>
  <c r="AA4" i="1"/>
  <c r="Z2" i="1"/>
  <c r="AA1" i="1" l="1"/>
  <c r="AA3" i="1"/>
  <c r="AB4" i="1"/>
  <c r="AA2" i="1"/>
  <c r="AB1" i="1" l="1"/>
  <c r="AB3" i="1"/>
  <c r="AC4" i="1"/>
  <c r="AB2" i="1"/>
  <c r="AC1" i="1" l="1"/>
  <c r="AC3" i="1"/>
  <c r="AD4" i="1"/>
  <c r="AC2" i="1"/>
  <c r="AD1" i="1" l="1"/>
  <c r="AD3" i="1"/>
  <c r="AE4" i="1"/>
  <c r="AD2" i="1"/>
  <c r="AE1" i="1" l="1"/>
  <c r="AE3" i="1"/>
  <c r="AF4" i="1"/>
  <c r="AF3" i="1" s="1"/>
  <c r="AE2" i="1"/>
  <c r="AF2" i="1" l="1"/>
  <c r="AF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69ED41-36AE-428E-8D2D-B4C768E5E65F}" keepAlive="1" name="Requête - Tableau3" description="Connexion à la requête « Tableau3 » dans le classeur." type="5" refreshedVersion="8" background="1" saveData="1">
    <dbPr connection="Provider=Microsoft.Mashup.OleDb.1;Data Source=$Workbook$;Location=Tableau3;Extended Properties=&quot;&quot;" command="SELECT * FROM [Tableau3]"/>
  </connection>
</connections>
</file>

<file path=xl/sharedStrings.xml><?xml version="1.0" encoding="utf-8"?>
<sst xmlns="http://schemas.openxmlformats.org/spreadsheetml/2006/main" count="339" uniqueCount="81">
  <si>
    <t>qui</t>
  </si>
  <si>
    <t>p1</t>
  </si>
  <si>
    <t>p2</t>
  </si>
  <si>
    <t>p3</t>
  </si>
  <si>
    <t>p4</t>
  </si>
  <si>
    <t>p5</t>
  </si>
  <si>
    <t>p6</t>
  </si>
  <si>
    <t>p7</t>
  </si>
  <si>
    <t>p8</t>
  </si>
  <si>
    <t>p</t>
  </si>
  <si>
    <t>P</t>
  </si>
  <si>
    <t>C</t>
  </si>
  <si>
    <t>F</t>
  </si>
  <si>
    <t>f</t>
  </si>
  <si>
    <t>c</t>
  </si>
  <si>
    <t>jours fermeture</t>
  </si>
  <si>
    <t>Férié</t>
  </si>
  <si>
    <t>FERIE</t>
  </si>
  <si>
    <t>PONT</t>
  </si>
  <si>
    <t>RECUP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</si>
  <si>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</si>
  <si>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</si>
  <si>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</si>
  <si>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</si>
  <si>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</si>
  <si>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</si>
  <si>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</si>
  <si>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</si>
  <si>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</si>
  <si>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</si>
  <si>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</si>
  <si>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</si>
  <si>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</si>
  <si>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</si>
  <si>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</si>
  <si>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</si>
  <si>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</si>
  <si>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</si>
  <si>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</si>
  <si>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</si>
  <si>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</si>
  <si>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</si>
  <si>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</si>
  <si>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</si>
  <si>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</si>
  <si>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</si>
  <si>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</si>
  <si>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</si>
  <si>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</si>
  <si>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</si>
  <si>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</si>
  <si>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 xml:space="preserve"> --&gt;</t>
  </si>
  <si>
    <t>QUI</t>
  </si>
  <si>
    <t>Patrick</t>
  </si>
  <si>
    <t>M</t>
  </si>
  <si>
    <t>Colette</t>
  </si>
  <si>
    <t>m</t>
  </si>
  <si>
    <t>p9</t>
  </si>
  <si>
    <t>p10</t>
  </si>
  <si>
    <t>Charlotte</t>
  </si>
  <si>
    <t>Attribut</t>
  </si>
  <si>
    <t>Valeur</t>
  </si>
  <si>
    <t>Jour</t>
  </si>
  <si>
    <t>Date</t>
  </si>
  <si>
    <t>date</t>
  </si>
  <si>
    <t>Étiquettes de lignes</t>
  </si>
  <si>
    <t>Total général</t>
  </si>
  <si>
    <t>JOUR</t>
  </si>
  <si>
    <t>Nombre de Valeur</t>
  </si>
  <si>
    <t>J en plus</t>
  </si>
  <si>
    <t>J SEM</t>
  </si>
  <si>
    <t>Lundi</t>
  </si>
  <si>
    <t>Mardi</t>
  </si>
  <si>
    <t>Mercredi</t>
  </si>
  <si>
    <t>Jeudi</t>
  </si>
  <si>
    <t>Vendredi</t>
  </si>
  <si>
    <t>Samedi</t>
  </si>
  <si>
    <t>Dimanche</t>
  </si>
  <si>
    <t>Statut</t>
  </si>
  <si>
    <t>Hadrien</t>
  </si>
  <si>
    <t>Nombre de 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</si>
</sst>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d"/>
    <numFmt numFmtId="166" formatCode="mmmm"/>
    <numFmt numFmtId="167" formatCode="[$-F800]dddd\,\ mmmm\ dd\,\ yyyy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right"/>
    </xf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167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65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0" formatCode="General"/>
    </dxf>
    <dxf>
      <numFmt numFmtId="167" formatCode="[$-F800]dddd\,\ mmmm\ dd\,\ yyyy"/>
    </dxf>
    <dxf>
      <numFmt numFmtId="0" formatCode="General"/>
    </dxf>
    <dxf>
      <numFmt numFmtId="0" formatCode="General"/>
    </dxf>
    <dxf>
      <numFmt numFmtId="19" formatCode="dd/mm/yy"/>
    </dxf>
    <dxf>
      <numFmt numFmtId="0" formatCode="General"/>
    </dxf>
    <dxf>
      <numFmt numFmtId="19" formatCode="dd/mm/yy"/>
    </dxf>
    <dxf>
      <numFmt numFmtId="167" formatCode="[$-F800]dddd\,\ mmmm\ dd\,\ yyyy"/>
    </dxf>
    <dxf>
      <numFmt numFmtId="167" formatCode="[$-F800]dddd\,\ mmmm\ dd\,\ yyyy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ck jonniaux" refreshedDate="45094.587261805558" createdVersion="8" refreshedVersion="8" minRefreshableVersion="3" recordCount="61" xr:uid="{A5D54CB0-E04F-4D09-9C12-73D6D16D6E4B}">
  <cacheSource type="worksheet">
    <worksheetSource name="Tableau_Tableau3"/>
  </cacheSource>
  <cacheFields count="5">
    <cacheField name="QUI" numFmtId="0">
      <sharedItems count="4">
        <s v="Patrick"/>
        <s v="Colette"/>
        <s v="Charlotte"/>
        <s v="Hadrien"/>
      </sharedItems>
    </cacheField>
    <cacheField name="Attribut" numFmtId="0">
      <sharedItems/>
    </cacheField>
    <cacheField name="Valeur" numFmtId="0">
      <sharedItems count="4">
        <s v="P"/>
        <s v="C"/>
        <s v="F"/>
        <s v="M"/>
      </sharedItems>
    </cacheField>
    <cacheField name="date" numFmtId="167">
      <sharedItems containsSemiMixedTypes="0" containsNonDate="0" containsDate="1" containsString="0" minDate="2023-05-01T00:00:00" maxDate="2023-05-27T00:00:00" count="24">
        <d v="2023-05-01T00:00:00"/>
        <d v="2023-05-02T00:00:00"/>
        <d v="2023-05-03T00:00:00"/>
        <d v="2023-05-04T00:00:00"/>
        <d v="2023-05-05T00:00:00"/>
        <d v="2023-05-06T00:00:00"/>
        <d v="2023-05-07T00:00:00"/>
        <d v="2023-05-08T00:00:00"/>
        <d v="2023-05-09T00:00:00"/>
        <d v="2023-05-10T00:00:00"/>
        <d v="2023-05-11T00:00:00"/>
        <d v="2023-05-12T00:00:00"/>
        <d v="2023-05-13T00:00:00"/>
        <d v="2023-05-14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</sharedItems>
    </cacheField>
    <cacheField name="JOUR" numFmtId="0">
      <sharedItems containsMixedTypes="1" containsNumber="1" containsInteger="1" minValue="1" maxValue="7" count="14">
        <s v="Lundi"/>
        <s v="Mardi"/>
        <s v="Mercredi"/>
        <s v="Jeudi"/>
        <s v="Vendredi"/>
        <s v="Samedi"/>
        <s v="Dimanche"/>
        <n v="5" u="1"/>
        <n v="2" u="1"/>
        <n v="6" u="1"/>
        <n v="7" u="1"/>
        <n v="1" u="1"/>
        <n v="3" u="1"/>
        <n v="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x v="0"/>
    <s v="J1"/>
    <x v="0"/>
    <x v="0"/>
    <x v="0"/>
  </r>
  <r>
    <x v="0"/>
    <s v="J2"/>
    <x v="0"/>
    <x v="1"/>
    <x v="1"/>
  </r>
  <r>
    <x v="0"/>
    <s v="J3"/>
    <x v="0"/>
    <x v="2"/>
    <x v="2"/>
  </r>
  <r>
    <x v="0"/>
    <s v="J4"/>
    <x v="1"/>
    <x v="3"/>
    <x v="3"/>
  </r>
  <r>
    <x v="0"/>
    <s v="J5"/>
    <x v="1"/>
    <x v="4"/>
    <x v="4"/>
  </r>
  <r>
    <x v="0"/>
    <s v="J6"/>
    <x v="1"/>
    <x v="5"/>
    <x v="5"/>
  </r>
  <r>
    <x v="0"/>
    <s v="J7"/>
    <x v="1"/>
    <x v="6"/>
    <x v="6"/>
  </r>
  <r>
    <x v="0"/>
    <s v="J8"/>
    <x v="1"/>
    <x v="7"/>
    <x v="0"/>
  </r>
  <r>
    <x v="0"/>
    <s v="J9"/>
    <x v="1"/>
    <x v="8"/>
    <x v="1"/>
  </r>
  <r>
    <x v="0"/>
    <s v="J10"/>
    <x v="0"/>
    <x v="9"/>
    <x v="2"/>
  </r>
  <r>
    <x v="0"/>
    <s v="J11"/>
    <x v="0"/>
    <x v="10"/>
    <x v="3"/>
  </r>
  <r>
    <x v="0"/>
    <s v="J12"/>
    <x v="0"/>
    <x v="11"/>
    <x v="4"/>
  </r>
  <r>
    <x v="0"/>
    <s v="J13"/>
    <x v="0"/>
    <x v="12"/>
    <x v="5"/>
  </r>
  <r>
    <x v="0"/>
    <s v="J14"/>
    <x v="2"/>
    <x v="13"/>
    <x v="6"/>
  </r>
  <r>
    <x v="0"/>
    <s v="J15"/>
    <x v="3"/>
    <x v="14"/>
    <x v="0"/>
  </r>
  <r>
    <x v="0"/>
    <s v="J16"/>
    <x v="0"/>
    <x v="15"/>
    <x v="1"/>
  </r>
  <r>
    <x v="1"/>
    <s v="J1"/>
    <x v="0"/>
    <x v="0"/>
    <x v="0"/>
  </r>
  <r>
    <x v="1"/>
    <s v="J2"/>
    <x v="0"/>
    <x v="1"/>
    <x v="1"/>
  </r>
  <r>
    <x v="1"/>
    <s v="J3"/>
    <x v="0"/>
    <x v="2"/>
    <x v="2"/>
  </r>
  <r>
    <x v="1"/>
    <s v="J4"/>
    <x v="0"/>
    <x v="3"/>
    <x v="3"/>
  </r>
  <r>
    <x v="1"/>
    <s v="J5"/>
    <x v="2"/>
    <x v="4"/>
    <x v="4"/>
  </r>
  <r>
    <x v="1"/>
    <s v="J6"/>
    <x v="2"/>
    <x v="5"/>
    <x v="5"/>
  </r>
  <r>
    <x v="1"/>
    <s v="J7"/>
    <x v="0"/>
    <x v="6"/>
    <x v="6"/>
  </r>
  <r>
    <x v="1"/>
    <s v="J8"/>
    <x v="0"/>
    <x v="7"/>
    <x v="0"/>
  </r>
  <r>
    <x v="1"/>
    <s v="J9"/>
    <x v="1"/>
    <x v="8"/>
    <x v="1"/>
  </r>
  <r>
    <x v="1"/>
    <s v="J10"/>
    <x v="1"/>
    <x v="9"/>
    <x v="2"/>
  </r>
  <r>
    <x v="1"/>
    <s v="J11"/>
    <x v="1"/>
    <x v="10"/>
    <x v="3"/>
  </r>
  <r>
    <x v="1"/>
    <s v="J12"/>
    <x v="1"/>
    <x v="11"/>
    <x v="4"/>
  </r>
  <r>
    <x v="1"/>
    <s v="J13"/>
    <x v="1"/>
    <x v="12"/>
    <x v="5"/>
  </r>
  <r>
    <x v="1"/>
    <s v="J14"/>
    <x v="3"/>
    <x v="13"/>
    <x v="6"/>
  </r>
  <r>
    <x v="1"/>
    <s v="J15"/>
    <x v="3"/>
    <x v="14"/>
    <x v="0"/>
  </r>
  <r>
    <x v="1"/>
    <s v="J16"/>
    <x v="3"/>
    <x v="15"/>
    <x v="1"/>
  </r>
  <r>
    <x v="2"/>
    <s v="J8"/>
    <x v="1"/>
    <x v="7"/>
    <x v="0"/>
  </r>
  <r>
    <x v="2"/>
    <s v="J9"/>
    <x v="1"/>
    <x v="8"/>
    <x v="1"/>
  </r>
  <r>
    <x v="2"/>
    <s v="J10"/>
    <x v="1"/>
    <x v="9"/>
    <x v="2"/>
  </r>
  <r>
    <x v="2"/>
    <s v="J11"/>
    <x v="1"/>
    <x v="10"/>
    <x v="3"/>
  </r>
  <r>
    <x v="2"/>
    <s v="J12"/>
    <x v="1"/>
    <x v="11"/>
    <x v="4"/>
  </r>
  <r>
    <x v="2"/>
    <s v="J15"/>
    <x v="0"/>
    <x v="14"/>
    <x v="0"/>
  </r>
  <r>
    <x v="2"/>
    <s v="J16"/>
    <x v="0"/>
    <x v="15"/>
    <x v="1"/>
  </r>
  <r>
    <x v="2"/>
    <s v="J17"/>
    <x v="0"/>
    <x v="16"/>
    <x v="2"/>
  </r>
  <r>
    <x v="2"/>
    <s v="J18"/>
    <x v="0"/>
    <x v="17"/>
    <x v="3"/>
  </r>
  <r>
    <x v="2"/>
    <s v="J19"/>
    <x v="0"/>
    <x v="18"/>
    <x v="4"/>
  </r>
  <r>
    <x v="3"/>
    <s v="J2"/>
    <x v="0"/>
    <x v="1"/>
    <x v="1"/>
  </r>
  <r>
    <x v="3"/>
    <s v="J3"/>
    <x v="0"/>
    <x v="2"/>
    <x v="2"/>
  </r>
  <r>
    <x v="3"/>
    <s v="J4"/>
    <x v="0"/>
    <x v="3"/>
    <x v="3"/>
  </r>
  <r>
    <x v="3"/>
    <s v="J5"/>
    <x v="0"/>
    <x v="4"/>
    <x v="4"/>
  </r>
  <r>
    <x v="3"/>
    <s v="J8"/>
    <x v="0"/>
    <x v="7"/>
    <x v="0"/>
  </r>
  <r>
    <x v="3"/>
    <s v="J9"/>
    <x v="0"/>
    <x v="8"/>
    <x v="1"/>
  </r>
  <r>
    <x v="3"/>
    <s v="J10"/>
    <x v="0"/>
    <x v="9"/>
    <x v="2"/>
  </r>
  <r>
    <x v="3"/>
    <s v="J11"/>
    <x v="0"/>
    <x v="10"/>
    <x v="3"/>
  </r>
  <r>
    <x v="3"/>
    <s v="J12"/>
    <x v="0"/>
    <x v="11"/>
    <x v="4"/>
  </r>
  <r>
    <x v="3"/>
    <s v="J15"/>
    <x v="0"/>
    <x v="14"/>
    <x v="0"/>
  </r>
  <r>
    <x v="3"/>
    <s v="J16"/>
    <x v="0"/>
    <x v="15"/>
    <x v="1"/>
  </r>
  <r>
    <x v="3"/>
    <s v="J17"/>
    <x v="0"/>
    <x v="16"/>
    <x v="2"/>
  </r>
  <r>
    <x v="3"/>
    <s v="J18"/>
    <x v="0"/>
    <x v="17"/>
    <x v="3"/>
  </r>
  <r>
    <x v="3"/>
    <s v="J19"/>
    <x v="0"/>
    <x v="18"/>
    <x v="4"/>
  </r>
  <r>
    <x v="3"/>
    <s v="J22"/>
    <x v="0"/>
    <x v="19"/>
    <x v="0"/>
  </r>
  <r>
    <x v="3"/>
    <s v="J23"/>
    <x v="0"/>
    <x v="20"/>
    <x v="1"/>
  </r>
  <r>
    <x v="3"/>
    <s v="J24"/>
    <x v="0"/>
    <x v="21"/>
    <x v="2"/>
  </r>
  <r>
    <x v="3"/>
    <s v="J25"/>
    <x v="1"/>
    <x v="22"/>
    <x v="3"/>
  </r>
  <r>
    <x v="3"/>
    <s v="J26"/>
    <x v="1"/>
    <x v="2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CDACA0-36B5-4F80-A6EE-55F8CEF2757C}" name="Tableau croisé dynamique2" cacheId="35" applyNumberFormats="0" applyBorderFormats="0" applyFontFormats="0" applyPatternFormats="0" applyAlignmentFormats="0" applyWidthHeightFormats="1" dataCaption="Valeurs" updatedVersion="8" minRefreshableVersion="3" itemPrintTitles="1" createdVersion="8" indent="0" outline="1" outlineData="1" multipleFieldFilters="0" colHeaderCaption="Statut">
  <location ref="R3:W36" firstHeaderRow="1" firstDataRow="2" firstDataCol="1"/>
  <pivotFields count="5">
    <pivotField axis="axisRow" showAll="0">
      <items count="5">
        <item x="2"/>
        <item x="1"/>
        <item x="0"/>
        <item x="3"/>
        <item t="default"/>
      </items>
    </pivotField>
    <pivotField showAll="0"/>
    <pivotField axis="axisCol" dataField="1" showAll="0">
      <items count="5">
        <item x="1"/>
        <item x="2"/>
        <item x="3"/>
        <item x="0"/>
        <item t="default"/>
      </items>
    </pivotField>
    <pivotField numFmtId="167" showAll="0"/>
    <pivotField axis="axisRow" showAll="0">
      <items count="15">
        <item m="1" x="11"/>
        <item m="1" x="8"/>
        <item m="1" x="12"/>
        <item m="1" x="13"/>
        <item m="1" x="7"/>
        <item m="1" x="9"/>
        <item m="1" x="10"/>
        <item x="0"/>
        <item x="1"/>
        <item x="2"/>
        <item x="3"/>
        <item x="4"/>
        <item x="5"/>
        <item x="6"/>
        <item t="default"/>
      </items>
    </pivotField>
  </pivotFields>
  <rowFields count="2">
    <field x="4"/>
    <field x="0"/>
  </rowFields>
  <rowItems count="32"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 v="1"/>
    </i>
    <i r="1">
      <x v="2"/>
    </i>
    <i>
      <x v="13"/>
    </i>
    <i r="1">
      <x v="1"/>
    </i>
    <i r="1"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Nombre de Valeur" fld="2" subtotal="count" baseField="0" baseItem="0"/>
  </dataFields>
  <formats count="20"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0" count="0"/>
          <reference field="4" count="1" selected="0">
            <x v="7"/>
          </reference>
        </references>
      </pivotArea>
    </format>
    <format dxfId="12">
      <pivotArea dataOnly="0" labelOnly="1" fieldPosition="0">
        <references count="2">
          <reference field="0" count="0"/>
          <reference field="4" count="1" selected="0">
            <x v="8"/>
          </reference>
        </references>
      </pivotArea>
    </format>
    <format dxfId="11">
      <pivotArea dataOnly="0" labelOnly="1" fieldPosition="0">
        <references count="2">
          <reference field="0" count="0"/>
          <reference field="4" count="1" selected="0">
            <x v="9"/>
          </reference>
        </references>
      </pivotArea>
    </format>
    <format dxfId="10">
      <pivotArea dataOnly="0" labelOnly="1" fieldPosition="0">
        <references count="2">
          <reference field="0" count="0"/>
          <reference field="4" count="1" selected="0">
            <x v="10"/>
          </reference>
        </references>
      </pivotArea>
    </format>
    <format dxfId="9">
      <pivotArea dataOnly="0" labelOnly="1" fieldPosition="0">
        <references count="2">
          <reference field="0" count="0"/>
          <reference field="4" count="1" selected="0">
            <x v="11"/>
          </reference>
        </references>
      </pivotArea>
    </format>
    <format dxfId="8">
      <pivotArea dataOnly="0" labelOnly="1" fieldPosition="0">
        <references count="2">
          <reference field="0" count="2">
            <x v="1"/>
            <x v="2"/>
          </reference>
          <reference field="4" count="1" selected="0">
            <x v="12"/>
          </reference>
        </references>
      </pivotArea>
    </format>
    <format dxfId="7">
      <pivotArea dataOnly="0" labelOnly="1" fieldPosition="0">
        <references count="2">
          <reference field="0" count="2">
            <x v="1"/>
            <x v="2"/>
          </reference>
          <reference field="4" count="1" selected="0">
            <x v="13"/>
          </reference>
        </references>
      </pivotArea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A21172-06F1-4698-9185-815620F6E2C0}" name="Tableau croisé dynamique1" cacheId="3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O3:P28" firstHeaderRow="1" firstDataRow="1" firstDataCol="1"/>
  <pivotFields count="5">
    <pivotField dataField="1" showAll="0">
      <items count="5">
        <item x="2"/>
        <item x="1"/>
        <item x="0"/>
        <item x="3"/>
        <item t="default"/>
      </items>
    </pivotField>
    <pivotField showAll="0"/>
    <pivotField showAll="0"/>
    <pivotField axis="axisRow" numFmtId="167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Nombre de QUI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BF1697FB-E621-45BE-BE9B-47AC7BA6072F}" autoFormatId="16" applyNumberFormats="0" applyBorderFormats="0" applyFontFormats="0" applyPatternFormats="0" applyAlignmentFormats="0" applyWidthHeightFormats="0">
  <queryTableRefresh nextId="6" unboundColumnsRight="2">
    <queryTableFields count="5">
      <queryTableField id="1" name="QUI" tableColumnId="1"/>
      <queryTableField id="2" name="Attribut" tableColumnId="2"/>
      <queryTableField id="3" name="Valeur" tableColumnId="3"/>
      <queryTableField id="4" dataBound="0" tableColumnId="4"/>
      <queryTableField id="5" dataBound="0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41FE98-B7A6-46AF-BBBB-28A5E1537ACD}" name="Tableau2" displayName="Tableau2" ref="A5:AI15" totalsRowShown="0" headerRowDxfId="64">
  <autoFilter ref="A5:AI15" xr:uid="{D441FE98-B7A6-46AF-BBBB-28A5E1537A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</autoFilter>
  <tableColumns count="35">
    <tableColumn id="1" xr3:uid="{8EB3DE06-482E-483F-B574-863DDBA55937}" name="qui" dataDxfId="63"/>
    <tableColumn id="2" xr3:uid="{6BB123DE-3B19-450B-9AA9-0AC84E92B579}" name="J1" dataDxfId="62"/>
    <tableColumn id="3" xr3:uid="{F472B48F-54EA-48CC-8414-55E189C50867}" name="J2" dataDxfId="61"/>
    <tableColumn id="4" xr3:uid="{5A4E1E7E-8501-48AD-B2A3-63418371852C}" name="J3" dataDxfId="60"/>
    <tableColumn id="5" xr3:uid="{B6B8FD40-36A7-4B86-9CDB-369EB6EA59E5}" name="J4" dataDxfId="59"/>
    <tableColumn id="6" xr3:uid="{2560829B-0BB7-49D4-A88E-073E8DE1EC3E}" name="J5" dataDxfId="58"/>
    <tableColumn id="7" xr3:uid="{79621562-7BB0-400C-8249-9A336F433C07}" name="J6" dataDxfId="57"/>
    <tableColumn id="8" xr3:uid="{CDD29668-DEB3-44F9-B729-5FE63814588D}" name="J7" dataDxfId="56"/>
    <tableColumn id="9" xr3:uid="{32071347-FA8A-4F5C-9CFD-22D917502E21}" name="J8" dataDxfId="55"/>
    <tableColumn id="10" xr3:uid="{AC124088-9A15-4CAC-B370-786FADAD0241}" name="J9" dataDxfId="54"/>
    <tableColumn id="11" xr3:uid="{2F4ACFBD-97A9-4C51-98A4-BDD8A63B782E}" name="J10" dataDxfId="53"/>
    <tableColumn id="12" xr3:uid="{CB3DE6EA-E522-45F1-973B-DF83D82725C5}" name="J11" dataDxfId="52"/>
    <tableColumn id="13" xr3:uid="{55D14C70-AFCA-448E-B7FE-6FBA95D68FB2}" name="J12" dataDxfId="51"/>
    <tableColumn id="14" xr3:uid="{A11D58E8-7357-4A61-99A9-CFB969BC2D17}" name="J13" dataDxfId="50"/>
    <tableColumn id="15" xr3:uid="{3C67DDE2-0081-4EC0-B535-8922C58F7478}" name="J14" dataDxfId="49"/>
    <tableColumn id="16" xr3:uid="{D77A7932-36E5-42D2-BE87-47EC160FFE99}" name="J15" dataDxfId="48"/>
    <tableColumn id="17" xr3:uid="{64A0A58A-F925-4E33-B817-7B31D960173A}" name="J16" dataDxfId="47"/>
    <tableColumn id="18" xr3:uid="{EE66F38D-ECF4-442A-94A8-4076270EDC13}" name="J17" dataDxfId="46"/>
    <tableColumn id="19" xr3:uid="{310A9AB2-8895-48E1-841C-065B7AB00949}" name="J18" dataDxfId="45"/>
    <tableColumn id="20" xr3:uid="{252F9996-7BA0-4CC1-9E88-78B20C3F7185}" name="J19" dataDxfId="44"/>
    <tableColumn id="21" xr3:uid="{CF7BF6EB-8470-442E-B52E-F9F269524E0B}" name="J20" dataDxfId="43"/>
    <tableColumn id="22" xr3:uid="{4548D7B7-561E-457A-A6F2-248602790EFE}" name="J21" dataDxfId="42"/>
    <tableColumn id="23" xr3:uid="{6BC50B6E-5155-4092-ABE9-87DAF1CAEC1F}" name="J22" dataDxfId="41"/>
    <tableColumn id="24" xr3:uid="{346069E1-E428-4DE6-9C71-37FA3115DC7C}" name="J23" dataDxfId="40"/>
    <tableColumn id="25" xr3:uid="{7260AD34-0509-4B6E-9D41-C7638BD1EFDD}" name="J24" dataDxfId="39"/>
    <tableColumn id="26" xr3:uid="{AAB7885A-0EE6-467C-9BA7-353EEC4FCEEE}" name="J25" dataDxfId="38"/>
    <tableColumn id="27" xr3:uid="{D969EF6B-13B9-47CD-B1CF-92E6797F5BB0}" name="J26" dataDxfId="37"/>
    <tableColumn id="28" xr3:uid="{3194CFC1-837B-4CCC-A396-8AB641365CB8}" name="J27" dataDxfId="36"/>
    <tableColumn id="29" xr3:uid="{1704295B-C92D-45AE-A6B0-955295400B8D}" name="J28" dataDxfId="35"/>
    <tableColumn id="30" xr3:uid="{5D42EFF9-9BB2-44C8-A1B6-7974CA4ACB77}" name="J29" dataDxfId="34"/>
    <tableColumn id="31" xr3:uid="{6A7AB5E0-C6E1-413B-83C4-4EF98352590E}" name="J30" dataDxfId="33"/>
    <tableColumn id="32" xr3:uid="{69E26CE3-8B03-4DC4-97B8-496DE2117724}" name="J31" dataDxfId="32"/>
    <tableColumn id="33" xr3:uid="{20C779AE-7010-4160-8606-35DF37C2328E}" name="P">
      <calculatedColumnFormula>COUNTIF($B6:$AF6,AG$5)</calculatedColumnFormula>
    </tableColumn>
    <tableColumn id="34" xr3:uid="{D5832F4F-D7A3-43BF-89C7-319C707B40D5}" name="C">
      <calculatedColumnFormula>COUNTIF($B6:$AF6,AH$5)</calculatedColumnFormula>
    </tableColumn>
    <tableColumn id="35" xr3:uid="{42E8DF6F-394B-49AE-BF58-FDB006A42206}" name="F">
      <calculatedColumnFormula>COUNTIF($B6:$AF6,AI$5)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66B7DD-AB52-4374-8CC1-A77DEF5C9811}" name="FERMETURES" displayName="FERMETURES" ref="B5:C19" totalsRowShown="0">
  <autoFilter ref="B5:C19" xr:uid="{6666B7DD-AB52-4374-8CC1-A77DEF5C9811}"/>
  <sortState xmlns:xlrd2="http://schemas.microsoft.com/office/spreadsheetml/2017/richdata2" ref="B6:C18">
    <sortCondition ref="B5:B18"/>
  </sortState>
  <tableColumns count="2">
    <tableColumn id="1" xr3:uid="{755EDDB4-4E0D-41D1-B39B-E9195FD23D7A}" name="jours fermeture" dataDxfId="31"/>
    <tableColumn id="2" xr3:uid="{8242839E-39DC-42C3-9375-39D14ABD2011}" name="Férié" dataDxfId="30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074968-AFE3-41F3-BD09-D989233CDA90}" name="Tableau_Tableau3" displayName="Tableau_Tableau3" ref="A1:E62" tableType="queryTable" totalsRowShown="0">
  <autoFilter ref="A1:E62" xr:uid="{70074968-AFE3-41F3-BD09-D989233CDA90}"/>
  <tableColumns count="5">
    <tableColumn id="1" xr3:uid="{F4465AC1-1F17-4042-9BEF-5959EFE8D265}" uniqueName="1" name="QUI" queryTableFieldId="1" dataDxfId="26"/>
    <tableColumn id="2" xr3:uid="{FBA4FFC5-C876-432B-B7BD-96F6D59FFCFF}" uniqueName="2" name="Attribut" queryTableFieldId="2" dataDxfId="25"/>
    <tableColumn id="3" xr3:uid="{A9A94264-9AC7-4BF7-AB53-6DE1469E86F5}" uniqueName="3" name="Valeur" queryTableFieldId="3"/>
    <tableColumn id="4" xr3:uid="{EB340E8B-6B78-4997-90EB-83D1BD5B86F5}" uniqueName="4" name="date" queryTableFieldId="4" dataDxfId="24">
      <calculatedColumnFormula>VLOOKUP(Tableau_Tableau3[[#This Row],[Attribut]],Equivalence[],3,FALSE)</calculatedColumnFormula>
    </tableColumn>
    <tableColumn id="5" xr3:uid="{DA1DEE29-BB33-4121-ADC3-836F9A5E3367}" uniqueName="5" name="JOUR" queryTableFieldId="5" dataDxfId="23">
      <calculatedColumnFormula>VLOOKUP(WEEKDAY(Tableau_Tableau3[[#This Row],[date]],2),Semaine[],2,FALSE)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91809E-BD2D-4C53-8BCE-06B980BF2719}" name="Equivalence" displayName="Equivalence" ref="G3:I34" totalsRowShown="0">
  <autoFilter ref="G3:I34" xr:uid="{5E91809E-BD2D-4C53-8BCE-06B980BF2719}"/>
  <tableColumns count="3">
    <tableColumn id="1" xr3:uid="{5C5FE66A-3716-4616-9E58-958D8622F3C3}" name="Jour"/>
    <tableColumn id="2" xr3:uid="{861C7B63-2B75-4A6B-BCFC-63F0D385AB3E}" name="J en plus"/>
    <tableColumn id="3" xr3:uid="{BF93C66C-9C09-4515-8B17-4349CF009935}" name="Date" dataDxfId="29">
      <calculatedColumnFormula>'PRODUIT FINI'!$B$4+Equivalence[[#This Row],[J en plus]]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9D211A-E63D-459D-9445-211105C465E3}" name="Semaine" displayName="Semaine" ref="K3:L10" totalsRowShown="0">
  <autoFilter ref="K3:L10" xr:uid="{499D211A-E63D-459D-9445-211105C465E3}"/>
  <tableColumns count="2">
    <tableColumn id="1" xr3:uid="{4A081B96-41F6-4ABC-B96C-FAA274B6261F}" name="Jour" dataDxfId="28"/>
    <tableColumn id="2" xr3:uid="{4FBD0D9E-9FEE-4FB7-B605-989411060578}" name="J SEM" dataDxfId="2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974A-B0F6-4B7C-A218-7CBC977A7741}">
  <dimension ref="A1:AI20"/>
  <sheetViews>
    <sheetView tabSelected="1" zoomScale="175" zoomScaleNormal="17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baseColWidth="10" defaultRowHeight="14.4" x14ac:dyDescent="0.3"/>
  <cols>
    <col min="2" max="2" width="7.21875" bestFit="1" customWidth="1"/>
    <col min="3" max="3" width="4.5546875" bestFit="1" customWidth="1"/>
    <col min="4" max="4" width="4.44140625" bestFit="1" customWidth="1"/>
    <col min="5" max="5" width="4.33203125" bestFit="1" customWidth="1"/>
    <col min="6" max="6" width="4.44140625" bestFit="1" customWidth="1"/>
    <col min="7" max="8" width="4.5546875" bestFit="1" customWidth="1"/>
    <col min="9" max="9" width="4.33203125" bestFit="1" customWidth="1"/>
    <col min="10" max="10" width="4.5546875" bestFit="1" customWidth="1"/>
    <col min="11" max="11" width="4.44140625" bestFit="1" customWidth="1"/>
    <col min="12" max="12" width="5.5546875" bestFit="1" customWidth="1"/>
    <col min="13" max="13" width="4.44140625" bestFit="1" customWidth="1"/>
    <col min="14" max="15" width="4.5546875" bestFit="1" customWidth="1"/>
    <col min="16" max="16" width="4.33203125" bestFit="1" customWidth="1"/>
    <col min="17" max="17" width="4.5546875" bestFit="1" customWidth="1"/>
    <col min="18" max="18" width="4.44140625" bestFit="1" customWidth="1"/>
    <col min="19" max="19" width="4.33203125" customWidth="1"/>
    <col min="20" max="20" width="4.44140625" bestFit="1" customWidth="1"/>
    <col min="21" max="21" width="4.5546875" bestFit="1" customWidth="1"/>
    <col min="22" max="22" width="4.33203125" customWidth="1"/>
    <col min="23" max="23" width="4.33203125" bestFit="1" customWidth="1"/>
    <col min="24" max="24" width="4.5546875" bestFit="1" customWidth="1"/>
    <col min="25" max="25" width="4.44140625" bestFit="1" customWidth="1"/>
    <col min="26" max="26" width="4.33203125" customWidth="1"/>
    <col min="27" max="27" width="4.44140625" bestFit="1" customWidth="1"/>
    <col min="28" max="28" width="4.5546875" bestFit="1" customWidth="1"/>
    <col min="29" max="29" width="4.33203125" customWidth="1"/>
    <col min="30" max="30" width="4.33203125" bestFit="1" customWidth="1"/>
    <col min="31" max="31" width="4.5546875" bestFit="1" customWidth="1"/>
    <col min="32" max="32" width="4.44140625" bestFit="1" customWidth="1"/>
    <col min="33" max="34" width="2.77734375" customWidth="1"/>
    <col min="35" max="35" width="2.5546875" customWidth="1"/>
  </cols>
  <sheetData>
    <row r="1" spans="1:35" x14ac:dyDescent="0.3">
      <c r="A1" s="1">
        <f>B4</f>
        <v>45047</v>
      </c>
      <c r="B1">
        <f>_xlfn.ISOWEEKNUM(B4)</f>
        <v>18</v>
      </c>
      <c r="C1">
        <f t="shared" ref="C1:AF1" si="0">_xlfn.ISOWEEKNUM(C4)</f>
        <v>18</v>
      </c>
      <c r="D1">
        <f t="shared" si="0"/>
        <v>18</v>
      </c>
      <c r="E1">
        <f t="shared" si="0"/>
        <v>18</v>
      </c>
      <c r="F1">
        <f t="shared" si="0"/>
        <v>18</v>
      </c>
      <c r="G1">
        <f t="shared" si="0"/>
        <v>18</v>
      </c>
      <c r="H1">
        <f t="shared" si="0"/>
        <v>18</v>
      </c>
      <c r="I1">
        <f t="shared" si="0"/>
        <v>19</v>
      </c>
      <c r="J1">
        <f t="shared" si="0"/>
        <v>19</v>
      </c>
      <c r="K1">
        <f t="shared" si="0"/>
        <v>19</v>
      </c>
      <c r="L1">
        <f t="shared" si="0"/>
        <v>19</v>
      </c>
      <c r="M1">
        <f t="shared" si="0"/>
        <v>19</v>
      </c>
      <c r="N1">
        <f t="shared" si="0"/>
        <v>19</v>
      </c>
      <c r="O1">
        <f t="shared" si="0"/>
        <v>19</v>
      </c>
      <c r="P1">
        <f t="shared" si="0"/>
        <v>20</v>
      </c>
      <c r="Q1">
        <f t="shared" si="0"/>
        <v>20</v>
      </c>
      <c r="R1">
        <f t="shared" si="0"/>
        <v>20</v>
      </c>
      <c r="S1">
        <f t="shared" si="0"/>
        <v>20</v>
      </c>
      <c r="T1">
        <f t="shared" si="0"/>
        <v>20</v>
      </c>
      <c r="U1">
        <f t="shared" si="0"/>
        <v>20</v>
      </c>
      <c r="V1">
        <f t="shared" si="0"/>
        <v>20</v>
      </c>
      <c r="W1">
        <f t="shared" si="0"/>
        <v>21</v>
      </c>
      <c r="X1">
        <f t="shared" si="0"/>
        <v>21</v>
      </c>
      <c r="Y1">
        <f t="shared" si="0"/>
        <v>21</v>
      </c>
      <c r="Z1">
        <f t="shared" si="0"/>
        <v>21</v>
      </c>
      <c r="AA1">
        <f t="shared" si="0"/>
        <v>21</v>
      </c>
      <c r="AB1">
        <f t="shared" si="0"/>
        <v>21</v>
      </c>
      <c r="AC1">
        <f t="shared" si="0"/>
        <v>21</v>
      </c>
      <c r="AD1">
        <f t="shared" si="0"/>
        <v>22</v>
      </c>
      <c r="AE1">
        <f t="shared" si="0"/>
        <v>22</v>
      </c>
      <c r="AF1">
        <f t="shared" si="0"/>
        <v>22</v>
      </c>
    </row>
    <row r="2" spans="1:35" s="2" customFormat="1" x14ac:dyDescent="0.3">
      <c r="B2" s="4">
        <f>B4</f>
        <v>45047</v>
      </c>
      <c r="C2" s="4">
        <f t="shared" ref="C2:AF2" si="1">C4</f>
        <v>45048</v>
      </c>
      <c r="D2" s="4">
        <f t="shared" si="1"/>
        <v>45049</v>
      </c>
      <c r="E2" s="4">
        <f t="shared" si="1"/>
        <v>45050</v>
      </c>
      <c r="F2" s="4">
        <f t="shared" si="1"/>
        <v>45051</v>
      </c>
      <c r="G2" s="4">
        <f t="shared" si="1"/>
        <v>45052</v>
      </c>
      <c r="H2" s="4">
        <f t="shared" si="1"/>
        <v>45053</v>
      </c>
      <c r="I2" s="4">
        <f t="shared" si="1"/>
        <v>45054</v>
      </c>
      <c r="J2" s="4">
        <f t="shared" si="1"/>
        <v>45055</v>
      </c>
      <c r="K2" s="4">
        <f t="shared" si="1"/>
        <v>45056</v>
      </c>
      <c r="L2" s="4">
        <f t="shared" si="1"/>
        <v>45057</v>
      </c>
      <c r="M2" s="4">
        <f t="shared" si="1"/>
        <v>45058</v>
      </c>
      <c r="N2" s="4">
        <f t="shared" si="1"/>
        <v>45059</v>
      </c>
      <c r="O2" s="4">
        <f t="shared" si="1"/>
        <v>45060</v>
      </c>
      <c r="P2" s="4">
        <f t="shared" si="1"/>
        <v>45061</v>
      </c>
      <c r="Q2" s="4">
        <f t="shared" si="1"/>
        <v>45062</v>
      </c>
      <c r="R2" s="4">
        <f t="shared" si="1"/>
        <v>45063</v>
      </c>
      <c r="S2" s="4">
        <f t="shared" si="1"/>
        <v>45064</v>
      </c>
      <c r="T2" s="4">
        <f t="shared" si="1"/>
        <v>45065</v>
      </c>
      <c r="U2" s="4">
        <f t="shared" si="1"/>
        <v>45066</v>
      </c>
      <c r="V2" s="4">
        <f t="shared" si="1"/>
        <v>45067</v>
      </c>
      <c r="W2" s="4">
        <f t="shared" si="1"/>
        <v>45068</v>
      </c>
      <c r="X2" s="4">
        <f t="shared" si="1"/>
        <v>45069</v>
      </c>
      <c r="Y2" s="4">
        <f t="shared" si="1"/>
        <v>45070</v>
      </c>
      <c r="Z2" s="4">
        <f t="shared" si="1"/>
        <v>45071</v>
      </c>
      <c r="AA2" s="4">
        <f t="shared" si="1"/>
        <v>45072</v>
      </c>
      <c r="AB2" s="4">
        <f t="shared" si="1"/>
        <v>45073</v>
      </c>
      <c r="AC2" s="4">
        <f t="shared" si="1"/>
        <v>45074</v>
      </c>
      <c r="AD2" s="4">
        <f t="shared" si="1"/>
        <v>45075</v>
      </c>
      <c r="AE2" s="4">
        <f t="shared" si="1"/>
        <v>45076</v>
      </c>
      <c r="AF2" s="4">
        <f t="shared" si="1"/>
        <v>45077</v>
      </c>
    </row>
    <row r="3" spans="1:35" s="10" customFormat="1" ht="7.8" x14ac:dyDescent="0.15">
      <c r="B3" s="11" t="str">
        <f>IFERROR(VLOOKUP(B4,FERMETURES[],2,FALSE),"")</f>
        <v>FERIE</v>
      </c>
      <c r="C3" s="11" t="str">
        <f>IFERROR(VLOOKUP(C4,FERMETURES[],2,FALSE),"")</f>
        <v/>
      </c>
      <c r="D3" s="11" t="str">
        <f>IFERROR(VLOOKUP(D4,FERMETURES[],2,FALSE),"")</f>
        <v/>
      </c>
      <c r="E3" s="11" t="str">
        <f>IFERROR(VLOOKUP(E4,FERMETURES[],2,FALSE),"")</f>
        <v/>
      </c>
      <c r="F3" s="11" t="str">
        <f>IFERROR(VLOOKUP(F4,FERMETURES[],2,FALSE),"")</f>
        <v/>
      </c>
      <c r="G3" s="11" t="str">
        <f>IFERROR(VLOOKUP(G4,FERMETURES[],2,FALSE),"")</f>
        <v/>
      </c>
      <c r="H3" s="11" t="str">
        <f>IFERROR(VLOOKUP(H4,FERMETURES[],2,FALSE),"")</f>
        <v/>
      </c>
      <c r="I3" s="11" t="str">
        <f>IFERROR(VLOOKUP(I4,FERMETURES[],2,FALSE),"")</f>
        <v/>
      </c>
      <c r="J3" s="11" t="str">
        <f>IFERROR(VLOOKUP(J4,FERMETURES[],2,FALSE),"")</f>
        <v/>
      </c>
      <c r="K3" s="11" t="str">
        <f>IFERROR(VLOOKUP(K4,FERMETURES[],2,FALSE),"")</f>
        <v/>
      </c>
      <c r="L3" s="11" t="str">
        <f>IFERROR(VLOOKUP(L4,FERMETURES[],2,FALSE),"")</f>
        <v/>
      </c>
      <c r="M3" s="11" t="str">
        <f>IFERROR(VLOOKUP(M4,FERMETURES[],2,FALSE),"")</f>
        <v/>
      </c>
      <c r="N3" s="11" t="str">
        <f>IFERROR(VLOOKUP(N4,FERMETURES[],2,FALSE),"")</f>
        <v/>
      </c>
      <c r="O3" s="11" t="str">
        <f>IFERROR(VLOOKUP(O4,FERMETURES[],2,FALSE),"")</f>
        <v/>
      </c>
      <c r="P3" s="11" t="str">
        <f>IFERROR(VLOOKUP(P4,FERMETURES[],2,FALSE),"")</f>
        <v/>
      </c>
      <c r="Q3" s="11" t="str">
        <f>IFERROR(VLOOKUP(Q4,FERMETURES[],2,FALSE),"")</f>
        <v/>
      </c>
      <c r="R3" s="11" t="str">
        <f>IFERROR(VLOOKUP(R4,FERMETURES[],2,FALSE),"")</f>
        <v/>
      </c>
      <c r="S3" s="11" t="str">
        <f>IFERROR(VLOOKUP(S4,FERMETURES[],2,FALSE),"")</f>
        <v>FERIE</v>
      </c>
      <c r="T3" s="11" t="str">
        <f>IFERROR(VLOOKUP(T4,FERMETURES[],2,FALSE),"")</f>
        <v>PONT</v>
      </c>
      <c r="U3" s="11" t="str">
        <f>IFERROR(VLOOKUP(U4,FERMETURES[],2,FALSE),"")</f>
        <v/>
      </c>
      <c r="V3" s="11" t="str">
        <f>IFERROR(VLOOKUP(V4,FERMETURES[],2,FALSE),"")</f>
        <v/>
      </c>
      <c r="W3" s="11" t="str">
        <f>IFERROR(VLOOKUP(W4,FERMETURES[],2,FALSE),"")</f>
        <v/>
      </c>
      <c r="X3" s="11" t="str">
        <f>IFERROR(VLOOKUP(X4,FERMETURES[],2,FALSE),"")</f>
        <v/>
      </c>
      <c r="Y3" s="11" t="str">
        <f>IFERROR(VLOOKUP(Y4,FERMETURES[],2,FALSE),"")</f>
        <v/>
      </c>
      <c r="Z3" s="11" t="str">
        <f>IFERROR(VLOOKUP(Z4,FERMETURES[],2,FALSE),"")</f>
        <v/>
      </c>
      <c r="AA3" s="11" t="str">
        <f>IFERROR(VLOOKUP(AA4,FERMETURES[],2,FALSE),"")</f>
        <v/>
      </c>
      <c r="AB3" s="11" t="str">
        <f>IFERROR(VLOOKUP(AB4,FERMETURES[],2,FALSE),"")</f>
        <v/>
      </c>
      <c r="AC3" s="11" t="str">
        <f>IFERROR(VLOOKUP(AC4,FERMETURES[],2,FALSE),"")</f>
        <v/>
      </c>
      <c r="AD3" s="11" t="str">
        <f>IFERROR(VLOOKUP(AD4,FERMETURES[],2,FALSE),"")</f>
        <v>FERIE</v>
      </c>
      <c r="AE3" s="11" t="str">
        <f>IFERROR(VLOOKUP(AE4,FERMETURES[],2,FALSE),"")</f>
        <v/>
      </c>
      <c r="AF3" s="11" t="str">
        <f>IFERROR(VLOOKUP(AF4,FERMETURES[],2,FALSE),"")</f>
        <v/>
      </c>
    </row>
    <row r="4" spans="1:35" s="2" customFormat="1" x14ac:dyDescent="0.3">
      <c r="A4" s="13" t="s">
        <v>51</v>
      </c>
      <c r="B4" s="12">
        <v>45047</v>
      </c>
      <c r="C4" s="9">
        <f>B4+1</f>
        <v>45048</v>
      </c>
      <c r="D4" s="9">
        <f t="shared" ref="D4:AF4" si="2">C4+1</f>
        <v>45049</v>
      </c>
      <c r="E4" s="9">
        <f t="shared" si="2"/>
        <v>45050</v>
      </c>
      <c r="F4" s="9">
        <f t="shared" si="2"/>
        <v>45051</v>
      </c>
      <c r="G4" s="9">
        <f t="shared" si="2"/>
        <v>45052</v>
      </c>
      <c r="H4" s="9">
        <f t="shared" si="2"/>
        <v>45053</v>
      </c>
      <c r="I4" s="9">
        <f t="shared" si="2"/>
        <v>45054</v>
      </c>
      <c r="J4" s="9">
        <f t="shared" si="2"/>
        <v>45055</v>
      </c>
      <c r="K4" s="9">
        <f t="shared" si="2"/>
        <v>45056</v>
      </c>
      <c r="L4" s="9">
        <f t="shared" si="2"/>
        <v>45057</v>
      </c>
      <c r="M4" s="9">
        <f t="shared" si="2"/>
        <v>45058</v>
      </c>
      <c r="N4" s="9">
        <f t="shared" si="2"/>
        <v>45059</v>
      </c>
      <c r="O4" s="9">
        <f t="shared" si="2"/>
        <v>45060</v>
      </c>
      <c r="P4" s="9">
        <f t="shared" si="2"/>
        <v>45061</v>
      </c>
      <c r="Q4" s="9">
        <f t="shared" si="2"/>
        <v>45062</v>
      </c>
      <c r="R4" s="9">
        <f t="shared" si="2"/>
        <v>45063</v>
      </c>
      <c r="S4" s="9">
        <f t="shared" si="2"/>
        <v>45064</v>
      </c>
      <c r="T4" s="9">
        <f>S4+1</f>
        <v>45065</v>
      </c>
      <c r="U4" s="9">
        <f t="shared" si="2"/>
        <v>45066</v>
      </c>
      <c r="V4" s="9">
        <f t="shared" si="2"/>
        <v>45067</v>
      </c>
      <c r="W4" s="9">
        <f t="shared" si="2"/>
        <v>45068</v>
      </c>
      <c r="X4" s="9">
        <f t="shared" si="2"/>
        <v>45069</v>
      </c>
      <c r="Y4" s="9">
        <f t="shared" si="2"/>
        <v>45070</v>
      </c>
      <c r="Z4" s="9">
        <f>Y4+1</f>
        <v>45071</v>
      </c>
      <c r="AA4" s="9">
        <f t="shared" si="2"/>
        <v>45072</v>
      </c>
      <c r="AB4" s="9">
        <f t="shared" si="2"/>
        <v>45073</v>
      </c>
      <c r="AC4" s="9">
        <f t="shared" si="2"/>
        <v>45074</v>
      </c>
      <c r="AD4" s="9">
        <f t="shared" si="2"/>
        <v>45075</v>
      </c>
      <c r="AE4" s="9">
        <f t="shared" si="2"/>
        <v>45076</v>
      </c>
      <c r="AF4" s="9">
        <f t="shared" si="2"/>
        <v>45077</v>
      </c>
      <c r="AG4" s="5"/>
    </row>
    <row r="5" spans="1:35" s="2" customFormat="1" x14ac:dyDescent="0.3">
      <c r="A5" s="6" t="s">
        <v>0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34</v>
      </c>
      <c r="Q5" s="7" t="s">
        <v>35</v>
      </c>
      <c r="R5" s="7" t="s">
        <v>36</v>
      </c>
      <c r="S5" s="7" t="s">
        <v>37</v>
      </c>
      <c r="T5" s="7" t="s">
        <v>38</v>
      </c>
      <c r="U5" s="7" t="s">
        <v>39</v>
      </c>
      <c r="V5" s="7" t="s">
        <v>40</v>
      </c>
      <c r="W5" s="7" t="s">
        <v>41</v>
      </c>
      <c r="X5" s="7" t="s">
        <v>42</v>
      </c>
      <c r="Y5" s="7" t="s">
        <v>43</v>
      </c>
      <c r="Z5" s="7" t="s">
        <v>44</v>
      </c>
      <c r="AA5" s="7" t="s">
        <v>45</v>
      </c>
      <c r="AB5" s="7" t="s">
        <v>46</v>
      </c>
      <c r="AC5" s="7" t="s">
        <v>47</v>
      </c>
      <c r="AD5" s="7" t="s">
        <v>48</v>
      </c>
      <c r="AE5" s="7" t="s">
        <v>49</v>
      </c>
      <c r="AF5" s="7" t="s">
        <v>50</v>
      </c>
      <c r="AG5" s="2" t="s">
        <v>10</v>
      </c>
      <c r="AH5" s="2" t="s">
        <v>11</v>
      </c>
      <c r="AI5" s="2" t="s">
        <v>12</v>
      </c>
    </row>
    <row r="6" spans="1:35" x14ac:dyDescent="0.3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>
        <f t="shared" ref="AG6:AI13" si="3">COUNTIF($B6:$AF6,AG$5)</f>
        <v>0</v>
      </c>
      <c r="AH6">
        <f t="shared" si="3"/>
        <v>0</v>
      </c>
      <c r="AI6">
        <f t="shared" si="3"/>
        <v>0</v>
      </c>
    </row>
    <row r="7" spans="1:35" x14ac:dyDescent="0.3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>
        <f t="shared" si="3"/>
        <v>0</v>
      </c>
      <c r="AH7">
        <f t="shared" si="3"/>
        <v>0</v>
      </c>
      <c r="AI7">
        <f t="shared" si="3"/>
        <v>0</v>
      </c>
    </row>
    <row r="8" spans="1:35" x14ac:dyDescent="0.3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>
        <f t="shared" si="3"/>
        <v>0</v>
      </c>
      <c r="AH8">
        <f t="shared" si="3"/>
        <v>0</v>
      </c>
      <c r="AI8">
        <f t="shared" si="3"/>
        <v>0</v>
      </c>
    </row>
    <row r="9" spans="1:35" x14ac:dyDescent="0.3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>
        <f t="shared" si="3"/>
        <v>0</v>
      </c>
      <c r="AH9">
        <f t="shared" si="3"/>
        <v>0</v>
      </c>
      <c r="AI9">
        <f t="shared" si="3"/>
        <v>0</v>
      </c>
    </row>
    <row r="10" spans="1:35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>
        <f t="shared" si="3"/>
        <v>0</v>
      </c>
      <c r="AH10">
        <f t="shared" si="3"/>
        <v>0</v>
      </c>
      <c r="AI10">
        <f t="shared" si="3"/>
        <v>0</v>
      </c>
    </row>
    <row r="11" spans="1:35" x14ac:dyDescent="0.3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>
        <f t="shared" si="3"/>
        <v>0</v>
      </c>
      <c r="AH11">
        <f t="shared" si="3"/>
        <v>0</v>
      </c>
      <c r="AI11">
        <f t="shared" si="3"/>
        <v>0</v>
      </c>
    </row>
    <row r="12" spans="1:35" x14ac:dyDescent="0.3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>
        <f t="shared" si="3"/>
        <v>0</v>
      </c>
      <c r="AH12">
        <f t="shared" si="3"/>
        <v>0</v>
      </c>
      <c r="AI12">
        <f t="shared" si="3"/>
        <v>0</v>
      </c>
    </row>
    <row r="13" spans="1:35" x14ac:dyDescent="0.3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>
        <f t="shared" si="3"/>
        <v>0</v>
      </c>
      <c r="AH13">
        <f t="shared" si="3"/>
        <v>0</v>
      </c>
      <c r="AI13">
        <f t="shared" si="3"/>
        <v>0</v>
      </c>
    </row>
    <row r="14" spans="1:35" x14ac:dyDescent="0.3">
      <c r="A14" s="8" t="s">
        <v>57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>
        <f>COUNTIF($B14:$AF14,AG$5)</f>
        <v>0</v>
      </c>
      <c r="AH14">
        <f>COUNTIF($B14:$AF14,AH$5)</f>
        <v>0</v>
      </c>
      <c r="AI14">
        <f>COUNTIF($B14:$AF14,AI$5)</f>
        <v>0</v>
      </c>
    </row>
    <row r="15" spans="1:35" x14ac:dyDescent="0.3">
      <c r="A15" s="8" t="s">
        <v>58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>
        <f>COUNTIF($B15:$AF15,AG$5)</f>
        <v>0</v>
      </c>
      <c r="AH15">
        <f>COUNTIF($B15:$AF15,AH$5)</f>
        <v>0</v>
      </c>
      <c r="AI15">
        <f>COUNTIF($B15:$AF15,AI$5)</f>
        <v>0</v>
      </c>
    </row>
    <row r="18" spans="1:32" x14ac:dyDescent="0.3">
      <c r="A18" t="s">
        <v>9</v>
      </c>
      <c r="B18">
        <f>COUNTIF(B$6:B$15,$A18)</f>
        <v>0</v>
      </c>
      <c r="C18">
        <f>COUNTIF(C$6:C$15,$A18)</f>
        <v>0</v>
      </c>
      <c r="D18">
        <f>COUNTIF(D$6:D$15,$A18)</f>
        <v>0</v>
      </c>
      <c r="E18">
        <f>COUNTIF(E$6:E$15,$A18)</f>
        <v>0</v>
      </c>
      <c r="F18">
        <f>COUNTIF(F$6:F$15,$A18)</f>
        <v>0</v>
      </c>
      <c r="G18">
        <f>COUNTIF(G$6:G$15,$A18)</f>
        <v>0</v>
      </c>
      <c r="H18">
        <f>COUNTIF(H$6:H$15,$A18)</f>
        <v>0</v>
      </c>
      <c r="I18">
        <f>COUNTIF(I$6:I$15,$A18)</f>
        <v>0</v>
      </c>
      <c r="J18">
        <f>COUNTIF(J$6:J$15,$A18)</f>
        <v>0</v>
      </c>
      <c r="K18">
        <f>COUNTIF(K$6:K$15,$A18)</f>
        <v>0</v>
      </c>
      <c r="L18">
        <f>COUNTIF(L$6:L$15,$A18)</f>
        <v>0</v>
      </c>
      <c r="M18">
        <f>COUNTIF(M$6:M$15,$A18)</f>
        <v>0</v>
      </c>
      <c r="N18">
        <f>COUNTIF(N$6:N$15,$A18)</f>
        <v>0</v>
      </c>
      <c r="O18">
        <f>COUNTIF(O$6:O$15,$A18)</f>
        <v>0</v>
      </c>
      <c r="P18">
        <f>COUNTIF(P$6:P$15,$A18)</f>
        <v>0</v>
      </c>
      <c r="Q18">
        <f>COUNTIF(Q$6:Q$15,$A18)</f>
        <v>0</v>
      </c>
      <c r="R18">
        <f>COUNTIF(R$6:R$15,$A18)</f>
        <v>0</v>
      </c>
      <c r="S18">
        <f>COUNTIF(S$6:S$15,$A18)</f>
        <v>0</v>
      </c>
      <c r="T18">
        <f>COUNTIF(T$6:T$15,$A18)</f>
        <v>0</v>
      </c>
      <c r="U18">
        <f>COUNTIF(U$6:U$15,$A18)</f>
        <v>0</v>
      </c>
      <c r="V18">
        <f>COUNTIF(V$6:V$15,$A18)</f>
        <v>0</v>
      </c>
      <c r="W18">
        <f>COUNTIF(W$6:W$15,$A18)</f>
        <v>0</v>
      </c>
      <c r="X18">
        <f>COUNTIF(X$6:X$15,$A18)</f>
        <v>0</v>
      </c>
      <c r="Y18">
        <f>COUNTIF(Y$6:Y$15,$A18)</f>
        <v>0</v>
      </c>
      <c r="Z18">
        <f>COUNTIF(Z$6:Z$15,$A18)</f>
        <v>0</v>
      </c>
      <c r="AA18">
        <f>COUNTIF(AA$6:AA$15,$A18)</f>
        <v>0</v>
      </c>
      <c r="AB18">
        <f>COUNTIF(AB$6:AB$15,$A18)</f>
        <v>0</v>
      </c>
      <c r="AC18">
        <f>COUNTIF(AC$6:AC$15,$A18)</f>
        <v>0</v>
      </c>
      <c r="AD18">
        <f>COUNTIF(AD$6:AD$15,$A18)</f>
        <v>0</v>
      </c>
      <c r="AE18">
        <f>COUNTIF(AE$6:AE$15,$A18)</f>
        <v>0</v>
      </c>
      <c r="AF18">
        <f>COUNTIF(AF$6:AF$15,$A18)</f>
        <v>0</v>
      </c>
    </row>
    <row r="19" spans="1:32" x14ac:dyDescent="0.3">
      <c r="A19" t="s">
        <v>14</v>
      </c>
      <c r="B19">
        <f>COUNTIF(B$6:B$15,$A19)</f>
        <v>0</v>
      </c>
      <c r="C19">
        <f>COUNTIF(C$6:C$15,$A19)</f>
        <v>0</v>
      </c>
      <c r="D19">
        <f>COUNTIF(D$6:D$15,$A19)</f>
        <v>0</v>
      </c>
      <c r="E19">
        <f>COUNTIF(E$6:E$15,$A19)</f>
        <v>0</v>
      </c>
      <c r="F19">
        <f>COUNTIF(F$6:F$15,$A19)</f>
        <v>0</v>
      </c>
      <c r="G19">
        <f>COUNTIF(G$6:G$15,$A19)</f>
        <v>0</v>
      </c>
      <c r="H19">
        <f>COUNTIF(H$6:H$15,$A19)</f>
        <v>0</v>
      </c>
      <c r="I19">
        <f>COUNTIF(I$6:I$15,$A19)</f>
        <v>0</v>
      </c>
      <c r="J19">
        <f>COUNTIF(J$6:J$15,$A19)</f>
        <v>0</v>
      </c>
      <c r="K19">
        <f>COUNTIF(K$6:K$15,$A19)</f>
        <v>0</v>
      </c>
      <c r="L19">
        <f>COUNTIF(L$6:L$15,$A19)</f>
        <v>0</v>
      </c>
      <c r="M19">
        <f>COUNTIF(M$6:M$15,$A19)</f>
        <v>0</v>
      </c>
      <c r="N19">
        <f>COUNTIF(N$6:N$15,$A19)</f>
        <v>0</v>
      </c>
      <c r="O19">
        <f>COUNTIF(O$6:O$15,$A19)</f>
        <v>0</v>
      </c>
      <c r="P19">
        <f>COUNTIF(P$6:P$15,$A19)</f>
        <v>0</v>
      </c>
      <c r="Q19">
        <f>COUNTIF(Q$6:Q$15,$A19)</f>
        <v>0</v>
      </c>
      <c r="R19">
        <f>COUNTIF(R$6:R$15,$A19)</f>
        <v>0</v>
      </c>
      <c r="S19">
        <f>COUNTIF(S$6:S$15,$A19)</f>
        <v>0</v>
      </c>
      <c r="T19">
        <f>COUNTIF(T$6:T$15,$A19)</f>
        <v>0</v>
      </c>
      <c r="U19">
        <f>COUNTIF(U$6:U$15,$A19)</f>
        <v>0</v>
      </c>
      <c r="V19">
        <f>COUNTIF(V$6:V$15,$A19)</f>
        <v>0</v>
      </c>
      <c r="W19">
        <f>COUNTIF(W$6:W$15,$A19)</f>
        <v>0</v>
      </c>
      <c r="X19">
        <f>COUNTIF(X$6:X$15,$A19)</f>
        <v>0</v>
      </c>
      <c r="Y19">
        <f>COUNTIF(Y$6:Y$15,$A19)</f>
        <v>0</v>
      </c>
      <c r="Z19">
        <f>COUNTIF(Z$6:Z$15,$A19)</f>
        <v>0</v>
      </c>
      <c r="AA19">
        <f>COUNTIF(AA$6:AA$15,$A19)</f>
        <v>0</v>
      </c>
      <c r="AB19">
        <f>COUNTIF(AB$6:AB$15,$A19)</f>
        <v>0</v>
      </c>
      <c r="AC19">
        <f>COUNTIF(AC$6:AC$15,$A19)</f>
        <v>0</v>
      </c>
      <c r="AD19">
        <f>COUNTIF(AD$6:AD$15,$A19)</f>
        <v>0</v>
      </c>
      <c r="AE19">
        <f>COUNTIF(AE$6:AE$15,$A19)</f>
        <v>0</v>
      </c>
      <c r="AF19">
        <f>COUNTIF(AF$6:AF$15,$A19)</f>
        <v>0</v>
      </c>
    </row>
    <row r="20" spans="1:32" x14ac:dyDescent="0.3">
      <c r="A20" t="s">
        <v>13</v>
      </c>
      <c r="B20">
        <f>COUNTIF(B$6:B$15,$A20)</f>
        <v>0</v>
      </c>
      <c r="C20">
        <f>COUNTIF(C$6:C$15,$A20)</f>
        <v>0</v>
      </c>
      <c r="D20">
        <f>COUNTIF(D$6:D$15,$A20)</f>
        <v>0</v>
      </c>
      <c r="E20">
        <f>COUNTIF(E$6:E$15,$A20)</f>
        <v>0</v>
      </c>
      <c r="F20">
        <f>COUNTIF(F$6:F$15,$A20)</f>
        <v>0</v>
      </c>
      <c r="G20">
        <f>COUNTIF(G$6:G$15,$A20)</f>
        <v>0</v>
      </c>
      <c r="H20">
        <f>COUNTIF(H$6:H$15,$A20)</f>
        <v>0</v>
      </c>
      <c r="I20">
        <f>COUNTIF(I$6:I$15,$A20)</f>
        <v>0</v>
      </c>
      <c r="J20">
        <f>COUNTIF(J$6:J$15,$A20)</f>
        <v>0</v>
      </c>
      <c r="K20">
        <f>COUNTIF(K$6:K$15,$A20)</f>
        <v>0</v>
      </c>
      <c r="L20">
        <f>COUNTIF(L$6:L$15,$A20)</f>
        <v>0</v>
      </c>
      <c r="M20">
        <f>COUNTIF(M$6:M$15,$A20)</f>
        <v>0</v>
      </c>
      <c r="N20">
        <f>COUNTIF(N$6:N$15,$A20)</f>
        <v>0</v>
      </c>
      <c r="O20">
        <f>COUNTIF(O$6:O$15,$A20)</f>
        <v>0</v>
      </c>
      <c r="P20">
        <f>COUNTIF(P$6:P$15,$A20)</f>
        <v>0</v>
      </c>
      <c r="Q20">
        <f>COUNTIF(Q$6:Q$15,$A20)</f>
        <v>0</v>
      </c>
      <c r="R20">
        <f>COUNTIF(R$6:R$15,$A20)</f>
        <v>0</v>
      </c>
      <c r="S20">
        <f>COUNTIF(S$6:S$15,$A20)</f>
        <v>0</v>
      </c>
      <c r="T20">
        <f>COUNTIF(T$6:T$15,$A20)</f>
        <v>0</v>
      </c>
      <c r="U20">
        <f>COUNTIF(U$6:U$15,$A20)</f>
        <v>0</v>
      </c>
      <c r="V20">
        <f>COUNTIF(V$6:V$15,$A20)</f>
        <v>0</v>
      </c>
      <c r="W20">
        <f>COUNTIF(W$6:W$15,$A20)</f>
        <v>0</v>
      </c>
      <c r="X20">
        <f>COUNTIF(X$6:X$15,$A20)</f>
        <v>0</v>
      </c>
      <c r="Y20">
        <f>COUNTIF(Y$6:Y$15,$A20)</f>
        <v>0</v>
      </c>
      <c r="Z20">
        <f>COUNTIF(Z$6:Z$15,$A20)</f>
        <v>0</v>
      </c>
      <c r="AA20">
        <f>COUNTIF(AA$6:AA$15,$A20)</f>
        <v>0</v>
      </c>
      <c r="AB20">
        <f>COUNTIF(AB$6:AB$15,$A20)</f>
        <v>0</v>
      </c>
      <c r="AC20">
        <f>COUNTIF(AC$6:AC$15,$A20)</f>
        <v>0</v>
      </c>
      <c r="AD20">
        <f>COUNTIF(AD$6:AD$15,$A20)</f>
        <v>0</v>
      </c>
      <c r="AE20">
        <f>COUNTIF(AE$6:AE$15,$A20)</f>
        <v>0</v>
      </c>
      <c r="AF20">
        <f>COUNTIF(AF$6:AF$15,$A20)</f>
        <v>0</v>
      </c>
    </row>
  </sheetData>
  <sheetProtection selectLockedCells="1"/>
  <phoneticPr fontId="1" type="noConversion"/>
  <conditionalFormatting sqref="C1:AF1">
    <cfRule type="expression" dxfId="2" priority="2">
      <formula>C$1=B$1</formula>
    </cfRule>
  </conditionalFormatting>
  <conditionalFormatting sqref="B6:AF15">
    <cfRule type="expression" dxfId="1" priority="1">
      <formula>B$3&lt;&gt;""</formula>
    </cfRule>
    <cfRule type="expression" dxfId="0" priority="3">
      <formula>WEEKDAY(B$2,2)&gt;5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B04D-3A43-42D0-A398-A58B6A053D5B}">
  <dimension ref="B5:C19"/>
  <sheetViews>
    <sheetView workbookViewId="0">
      <selection activeCell="C14" sqref="C14"/>
    </sheetView>
  </sheetViews>
  <sheetFormatPr baseColWidth="10" defaultRowHeight="14.4" x14ac:dyDescent="0.3"/>
  <cols>
    <col min="2" max="2" width="23.77734375" bestFit="1" customWidth="1"/>
  </cols>
  <sheetData>
    <row r="5" spans="2:3" x14ac:dyDescent="0.3">
      <c r="B5" t="s">
        <v>15</v>
      </c>
      <c r="C5" t="s">
        <v>16</v>
      </c>
    </row>
    <row r="6" spans="2:3" x14ac:dyDescent="0.3">
      <c r="B6" s="3">
        <v>44927</v>
      </c>
      <c r="C6" s="3" t="s">
        <v>17</v>
      </c>
    </row>
    <row r="7" spans="2:3" x14ac:dyDescent="0.3">
      <c r="B7" s="3">
        <v>44928</v>
      </c>
      <c r="C7" s="3" t="s">
        <v>19</v>
      </c>
    </row>
    <row r="8" spans="2:3" x14ac:dyDescent="0.3">
      <c r="B8" s="3">
        <v>45026</v>
      </c>
      <c r="C8" s="3" t="s">
        <v>17</v>
      </c>
    </row>
    <row r="9" spans="2:3" x14ac:dyDescent="0.3">
      <c r="B9" s="3">
        <v>45047</v>
      </c>
      <c r="C9" s="3" t="s">
        <v>17</v>
      </c>
    </row>
    <row r="10" spans="2:3" x14ac:dyDescent="0.3">
      <c r="B10" s="3">
        <v>45064</v>
      </c>
      <c r="C10" s="3" t="s">
        <v>17</v>
      </c>
    </row>
    <row r="11" spans="2:3" x14ac:dyDescent="0.3">
      <c r="B11" s="3">
        <v>45065</v>
      </c>
      <c r="C11" s="3" t="s">
        <v>18</v>
      </c>
    </row>
    <row r="12" spans="2:3" x14ac:dyDescent="0.3">
      <c r="B12" s="3">
        <v>45075</v>
      </c>
      <c r="C12" s="3" t="s">
        <v>17</v>
      </c>
    </row>
    <row r="13" spans="2:3" x14ac:dyDescent="0.3">
      <c r="B13" s="3">
        <v>45128</v>
      </c>
      <c r="C13" s="3" t="s">
        <v>17</v>
      </c>
    </row>
    <row r="14" spans="2:3" x14ac:dyDescent="0.3">
      <c r="B14" s="3">
        <v>45152</v>
      </c>
      <c r="C14" s="3" t="s">
        <v>18</v>
      </c>
    </row>
    <row r="15" spans="2:3" x14ac:dyDescent="0.3">
      <c r="B15" s="3">
        <v>45153</v>
      </c>
      <c r="C15" s="3" t="s">
        <v>17</v>
      </c>
    </row>
    <row r="16" spans="2:3" x14ac:dyDescent="0.3">
      <c r="B16" s="3">
        <v>45231</v>
      </c>
      <c r="C16" s="3" t="s">
        <v>17</v>
      </c>
    </row>
    <row r="17" spans="2:3" x14ac:dyDescent="0.3">
      <c r="B17" s="3">
        <v>45241</v>
      </c>
      <c r="C17" s="3" t="s">
        <v>17</v>
      </c>
    </row>
    <row r="18" spans="2:3" x14ac:dyDescent="0.3">
      <c r="B18" s="3">
        <v>45285</v>
      </c>
      <c r="C18" s="3" t="s">
        <v>17</v>
      </c>
    </row>
    <row r="19" spans="2:3" x14ac:dyDescent="0.3">
      <c r="B19" s="3">
        <v>45240</v>
      </c>
      <c r="C19" s="3" t="s">
        <v>19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CF048-7857-4FE5-BD71-ADFC11EF5BD8}">
  <dimension ref="A1:W89"/>
  <sheetViews>
    <sheetView topLeftCell="A55" workbookViewId="0">
      <selection activeCell="O3" sqref="O3"/>
    </sheetView>
  </sheetViews>
  <sheetFormatPr baseColWidth="10" defaultRowHeight="14.4" x14ac:dyDescent="0.3"/>
  <cols>
    <col min="1" max="1" width="8.77734375" bestFit="1" customWidth="1"/>
    <col min="2" max="2" width="9.77734375" bestFit="1" customWidth="1"/>
    <col min="3" max="3" width="8.6640625" bestFit="1" customWidth="1"/>
    <col min="4" max="4" width="19.44140625" bestFit="1" customWidth="1"/>
    <col min="5" max="5" width="9.21875" bestFit="1" customWidth="1"/>
    <col min="15" max="15" width="19.5546875" bestFit="1" customWidth="1"/>
    <col min="16" max="16" width="14.109375" bestFit="1" customWidth="1"/>
    <col min="18" max="18" width="19.5546875" bestFit="1" customWidth="1"/>
    <col min="19" max="19" width="3.33203125" customWidth="1"/>
    <col min="20" max="20" width="2.88671875" customWidth="1"/>
    <col min="21" max="21" width="2.77734375" bestFit="1" customWidth="1"/>
    <col min="22" max="22" width="3" bestFit="1" customWidth="1"/>
    <col min="23" max="23" width="11.88671875" bestFit="1" customWidth="1"/>
    <col min="24" max="29" width="3.6640625" bestFit="1" customWidth="1"/>
    <col min="30" max="37" width="2.6640625" bestFit="1" customWidth="1"/>
    <col min="38" max="38" width="11.88671875" bestFit="1" customWidth="1"/>
  </cols>
  <sheetData>
    <row r="1" spans="1:23" x14ac:dyDescent="0.3">
      <c r="A1" t="s">
        <v>52</v>
      </c>
      <c r="B1" t="s">
        <v>60</v>
      </c>
      <c r="C1" t="s">
        <v>61</v>
      </c>
      <c r="D1" t="s">
        <v>64</v>
      </c>
      <c r="E1" t="s">
        <v>67</v>
      </c>
    </row>
    <row r="2" spans="1:23" x14ac:dyDescent="0.3">
      <c r="A2" s="14" t="s">
        <v>53</v>
      </c>
      <c r="B2" s="14" t="s">
        <v>20</v>
      </c>
      <c r="C2" t="s">
        <v>10</v>
      </c>
      <c r="D2" s="3">
        <f>VLOOKUP(Tableau_Tableau3[[#This Row],[Attribut]],Equivalence[],3,FALSE)</f>
        <v>45047</v>
      </c>
      <c r="E2" s="14" t="str">
        <f>VLOOKUP(WEEKDAY(Tableau_Tableau3[[#This Row],[date]],2),Semaine[],2,FALSE)</f>
        <v>Lundi</v>
      </c>
    </row>
    <row r="3" spans="1:23" x14ac:dyDescent="0.3">
      <c r="A3" s="14" t="s">
        <v>53</v>
      </c>
      <c r="B3" s="14" t="s">
        <v>21</v>
      </c>
      <c r="C3" t="s">
        <v>10</v>
      </c>
      <c r="D3" s="3">
        <f>VLOOKUP(Tableau_Tableau3[[#This Row],[Attribut]],Equivalence[],3,FALSE)</f>
        <v>45048</v>
      </c>
      <c r="E3" s="14" t="str">
        <f>VLOOKUP(WEEKDAY(Tableau_Tableau3[[#This Row],[date]],2),Semaine[],2,FALSE)</f>
        <v>Mardi</v>
      </c>
      <c r="G3" t="s">
        <v>62</v>
      </c>
      <c r="H3" t="s">
        <v>69</v>
      </c>
      <c r="I3" t="s">
        <v>63</v>
      </c>
      <c r="K3" t="s">
        <v>62</v>
      </c>
      <c r="L3" t="s">
        <v>70</v>
      </c>
      <c r="O3" s="16" t="s">
        <v>65</v>
      </c>
      <c r="P3" t="s">
        <v>80</v>
      </c>
      <c r="R3" s="19" t="s">
        <v>68</v>
      </c>
      <c r="S3" s="19" t="s">
        <v>78</v>
      </c>
      <c r="T3" s="20"/>
      <c r="U3" s="20"/>
      <c r="V3" s="20"/>
      <c r="W3" s="20"/>
    </row>
    <row r="4" spans="1:23" x14ac:dyDescent="0.3">
      <c r="A4" s="14" t="s">
        <v>53</v>
      </c>
      <c r="B4" s="14" t="s">
        <v>22</v>
      </c>
      <c r="C4" t="s">
        <v>10</v>
      </c>
      <c r="D4" s="3">
        <f>VLOOKUP(Tableau_Tableau3[[#This Row],[Attribut]],Equivalence[],3,FALSE)</f>
        <v>45049</v>
      </c>
      <c r="E4" s="14" t="str">
        <f>VLOOKUP(WEEKDAY(Tableau_Tableau3[[#This Row],[date]],2),Semaine[],2,FALSE)</f>
        <v>Mercredi</v>
      </c>
      <c r="G4" t="s">
        <v>20</v>
      </c>
      <c r="H4">
        <v>0</v>
      </c>
      <c r="I4" s="15">
        <f>'PRODUIT FINI'!$B$4+Equivalence[[#This Row],[J en plus]]</f>
        <v>45047</v>
      </c>
      <c r="J4" s="15"/>
      <c r="K4" s="14">
        <v>1</v>
      </c>
      <c r="L4" s="15" t="s">
        <v>71</v>
      </c>
      <c r="M4" s="15"/>
      <c r="O4" s="17">
        <v>45047</v>
      </c>
      <c r="P4" s="14">
        <v>2</v>
      </c>
      <c r="R4" s="19" t="s">
        <v>65</v>
      </c>
      <c r="S4" s="24" t="s">
        <v>11</v>
      </c>
      <c r="T4" s="24" t="s">
        <v>12</v>
      </c>
      <c r="U4" s="24" t="s">
        <v>54</v>
      </c>
      <c r="V4" s="24" t="s">
        <v>10</v>
      </c>
      <c r="W4" s="24" t="s">
        <v>66</v>
      </c>
    </row>
    <row r="5" spans="1:23" x14ac:dyDescent="0.3">
      <c r="A5" s="14" t="s">
        <v>53</v>
      </c>
      <c r="B5" s="14" t="s">
        <v>23</v>
      </c>
      <c r="C5" t="s">
        <v>11</v>
      </c>
      <c r="D5" s="3">
        <f>VLOOKUP(Tableau_Tableau3[[#This Row],[Attribut]],Equivalence[],3,FALSE)</f>
        <v>45050</v>
      </c>
      <c r="E5" s="14" t="str">
        <f>VLOOKUP(WEEKDAY(Tableau_Tableau3[[#This Row],[date]],2),Semaine[],2,FALSE)</f>
        <v>Jeudi</v>
      </c>
      <c r="G5" t="s">
        <v>21</v>
      </c>
      <c r="H5">
        <v>1</v>
      </c>
      <c r="I5" s="15">
        <f>'PRODUIT FINI'!$B$4+Equivalence[[#This Row],[J en plus]]</f>
        <v>45048</v>
      </c>
      <c r="J5" s="15"/>
      <c r="K5" s="14">
        <v>2</v>
      </c>
      <c r="L5" s="15" t="s">
        <v>72</v>
      </c>
      <c r="M5" s="15"/>
      <c r="O5" s="17">
        <v>45048</v>
      </c>
      <c r="P5" s="14">
        <v>3</v>
      </c>
      <c r="R5" s="21" t="s">
        <v>71</v>
      </c>
      <c r="S5" s="22">
        <v>2</v>
      </c>
      <c r="T5" s="22"/>
      <c r="U5" s="22">
        <v>2</v>
      </c>
      <c r="V5" s="22">
        <v>7</v>
      </c>
      <c r="W5" s="22">
        <v>11</v>
      </c>
    </row>
    <row r="6" spans="1:23" x14ac:dyDescent="0.3">
      <c r="A6" s="14" t="s">
        <v>53</v>
      </c>
      <c r="B6" s="14" t="s">
        <v>24</v>
      </c>
      <c r="C6" t="s">
        <v>11</v>
      </c>
      <c r="D6" s="3">
        <f>VLOOKUP(Tableau_Tableau3[[#This Row],[Attribut]],Equivalence[],3,FALSE)</f>
        <v>45051</v>
      </c>
      <c r="E6" s="14" t="str">
        <f>VLOOKUP(WEEKDAY(Tableau_Tableau3[[#This Row],[date]],2),Semaine[],2,FALSE)</f>
        <v>Vendredi</v>
      </c>
      <c r="G6" t="s">
        <v>22</v>
      </c>
      <c r="H6">
        <v>2</v>
      </c>
      <c r="I6" s="15">
        <f>'PRODUIT FINI'!$B$4+Equivalence[[#This Row],[J en plus]]</f>
        <v>45049</v>
      </c>
      <c r="J6" s="15"/>
      <c r="K6" s="14">
        <v>3</v>
      </c>
      <c r="L6" s="15" t="s">
        <v>73</v>
      </c>
      <c r="M6" s="15"/>
      <c r="O6" s="17">
        <v>45049</v>
      </c>
      <c r="P6" s="14">
        <v>3</v>
      </c>
      <c r="R6" s="23" t="s">
        <v>59</v>
      </c>
      <c r="S6" s="22">
        <v>1</v>
      </c>
      <c r="T6" s="22"/>
      <c r="U6" s="22"/>
      <c r="V6" s="22">
        <v>1</v>
      </c>
      <c r="W6" s="22">
        <v>2</v>
      </c>
    </row>
    <row r="7" spans="1:23" x14ac:dyDescent="0.3">
      <c r="A7" s="14" t="s">
        <v>53</v>
      </c>
      <c r="B7" s="14" t="s">
        <v>25</v>
      </c>
      <c r="C7" t="s">
        <v>11</v>
      </c>
      <c r="D7" s="3">
        <f>VLOOKUP(Tableau_Tableau3[[#This Row],[Attribut]],Equivalence[],3,FALSE)</f>
        <v>45052</v>
      </c>
      <c r="E7" s="14" t="str">
        <f>VLOOKUP(WEEKDAY(Tableau_Tableau3[[#This Row],[date]],2),Semaine[],2,FALSE)</f>
        <v>Samedi</v>
      </c>
      <c r="G7" t="s">
        <v>23</v>
      </c>
      <c r="H7">
        <v>3</v>
      </c>
      <c r="I7" s="15">
        <f>'PRODUIT FINI'!$B$4+Equivalence[[#This Row],[J en plus]]</f>
        <v>45050</v>
      </c>
      <c r="J7" s="15"/>
      <c r="K7" s="14">
        <v>4</v>
      </c>
      <c r="L7" s="15" t="s">
        <v>74</v>
      </c>
      <c r="M7" s="15"/>
      <c r="O7" s="17">
        <v>45050</v>
      </c>
      <c r="P7" s="14">
        <v>3</v>
      </c>
      <c r="R7" s="23" t="s">
        <v>55</v>
      </c>
      <c r="S7" s="22"/>
      <c r="T7" s="22"/>
      <c r="U7" s="22">
        <v>1</v>
      </c>
      <c r="V7" s="22">
        <v>2</v>
      </c>
      <c r="W7" s="22">
        <v>3</v>
      </c>
    </row>
    <row r="8" spans="1:23" x14ac:dyDescent="0.3">
      <c r="A8" s="14" t="s">
        <v>53</v>
      </c>
      <c r="B8" s="14" t="s">
        <v>26</v>
      </c>
      <c r="C8" t="s">
        <v>11</v>
      </c>
      <c r="D8" s="3">
        <f>VLOOKUP(Tableau_Tableau3[[#This Row],[Attribut]],Equivalence[],3,FALSE)</f>
        <v>45053</v>
      </c>
      <c r="E8" s="14" t="str">
        <f>VLOOKUP(WEEKDAY(Tableau_Tableau3[[#This Row],[date]],2),Semaine[],2,FALSE)</f>
        <v>Dimanche</v>
      </c>
      <c r="G8" t="s">
        <v>24</v>
      </c>
      <c r="H8">
        <v>4</v>
      </c>
      <c r="I8" s="15">
        <f>'PRODUIT FINI'!$B$4+Equivalence[[#This Row],[J en plus]]</f>
        <v>45051</v>
      </c>
      <c r="J8" s="15"/>
      <c r="K8" s="14">
        <v>5</v>
      </c>
      <c r="L8" s="15" t="s">
        <v>75</v>
      </c>
      <c r="M8" s="15"/>
      <c r="O8" s="17">
        <v>45051</v>
      </c>
      <c r="P8" s="14">
        <v>3</v>
      </c>
      <c r="R8" s="23" t="s">
        <v>53</v>
      </c>
      <c r="S8" s="22">
        <v>1</v>
      </c>
      <c r="T8" s="22"/>
      <c r="U8" s="22">
        <v>1</v>
      </c>
      <c r="V8" s="22">
        <v>1</v>
      </c>
      <c r="W8" s="22">
        <v>3</v>
      </c>
    </row>
    <row r="9" spans="1:23" x14ac:dyDescent="0.3">
      <c r="A9" s="14" t="s">
        <v>53</v>
      </c>
      <c r="B9" s="14" t="s">
        <v>27</v>
      </c>
      <c r="C9" t="s">
        <v>11</v>
      </c>
      <c r="D9" s="3">
        <f>VLOOKUP(Tableau_Tableau3[[#This Row],[Attribut]],Equivalence[],3,FALSE)</f>
        <v>45054</v>
      </c>
      <c r="E9" s="14" t="str">
        <f>VLOOKUP(WEEKDAY(Tableau_Tableau3[[#This Row],[date]],2),Semaine[],2,FALSE)</f>
        <v>Lundi</v>
      </c>
      <c r="G9" t="s">
        <v>25</v>
      </c>
      <c r="H9">
        <v>5</v>
      </c>
      <c r="I9" s="15">
        <f>'PRODUIT FINI'!$B$4+Equivalence[[#This Row],[J en plus]]</f>
        <v>45052</v>
      </c>
      <c r="J9" s="15"/>
      <c r="K9" s="14">
        <v>6</v>
      </c>
      <c r="L9" s="15" t="s">
        <v>76</v>
      </c>
      <c r="M9" s="15"/>
      <c r="O9" s="17">
        <v>45052</v>
      </c>
      <c r="P9" s="14">
        <v>2</v>
      </c>
      <c r="R9" s="23" t="s">
        <v>79</v>
      </c>
      <c r="S9" s="22"/>
      <c r="T9" s="22"/>
      <c r="U9" s="22"/>
      <c r="V9" s="22">
        <v>3</v>
      </c>
      <c r="W9" s="22">
        <v>3</v>
      </c>
    </row>
    <row r="10" spans="1:23" x14ac:dyDescent="0.3">
      <c r="A10" s="14" t="s">
        <v>53</v>
      </c>
      <c r="B10" s="14" t="s">
        <v>28</v>
      </c>
      <c r="C10" t="s">
        <v>11</v>
      </c>
      <c r="D10" s="3">
        <f>VLOOKUP(Tableau_Tableau3[[#This Row],[Attribut]],Equivalence[],3,FALSE)</f>
        <v>45055</v>
      </c>
      <c r="E10" s="14" t="str">
        <f>VLOOKUP(WEEKDAY(Tableau_Tableau3[[#This Row],[date]],2),Semaine[],2,FALSE)</f>
        <v>Mardi</v>
      </c>
      <c r="G10" t="s">
        <v>26</v>
      </c>
      <c r="H10">
        <v>6</v>
      </c>
      <c r="I10" s="15">
        <f>'PRODUIT FINI'!$B$4+Equivalence[[#This Row],[J en plus]]</f>
        <v>45053</v>
      </c>
      <c r="J10" s="15"/>
      <c r="K10" s="14">
        <v>7</v>
      </c>
      <c r="L10" s="15" t="s">
        <v>77</v>
      </c>
      <c r="M10" s="15"/>
      <c r="O10" s="17">
        <v>45053</v>
      </c>
      <c r="P10" s="14">
        <v>2</v>
      </c>
      <c r="R10" s="21" t="s">
        <v>72</v>
      </c>
      <c r="S10" s="22">
        <v>3</v>
      </c>
      <c r="T10" s="22"/>
      <c r="U10" s="22">
        <v>1</v>
      </c>
      <c r="V10" s="22">
        <v>8</v>
      </c>
      <c r="W10" s="22">
        <v>12</v>
      </c>
    </row>
    <row r="11" spans="1:23" x14ac:dyDescent="0.3">
      <c r="A11" s="14" t="s">
        <v>53</v>
      </c>
      <c r="B11" s="14" t="s">
        <v>29</v>
      </c>
      <c r="C11" t="s">
        <v>10</v>
      </c>
      <c r="D11" s="3">
        <f>VLOOKUP(Tableau_Tableau3[[#This Row],[Attribut]],Equivalence[],3,FALSE)</f>
        <v>45056</v>
      </c>
      <c r="E11" s="14" t="str">
        <f>VLOOKUP(WEEKDAY(Tableau_Tableau3[[#This Row],[date]],2),Semaine[],2,FALSE)</f>
        <v>Mercredi</v>
      </c>
      <c r="G11" t="s">
        <v>27</v>
      </c>
      <c r="H11">
        <v>7</v>
      </c>
      <c r="I11" s="15">
        <f>'PRODUIT FINI'!$B$4+Equivalence[[#This Row],[J en plus]]</f>
        <v>45054</v>
      </c>
      <c r="J11" s="15"/>
      <c r="K11" s="15"/>
      <c r="L11" s="15"/>
      <c r="M11" s="15"/>
      <c r="O11" s="17">
        <v>45054</v>
      </c>
      <c r="P11" s="14">
        <v>4</v>
      </c>
      <c r="R11" s="23" t="s">
        <v>59</v>
      </c>
      <c r="S11" s="22">
        <v>1</v>
      </c>
      <c r="T11" s="22"/>
      <c r="U11" s="22"/>
      <c r="V11" s="22">
        <v>1</v>
      </c>
      <c r="W11" s="22">
        <v>2</v>
      </c>
    </row>
    <row r="12" spans="1:23" x14ac:dyDescent="0.3">
      <c r="A12" s="14" t="s">
        <v>53</v>
      </c>
      <c r="B12" s="14" t="s">
        <v>30</v>
      </c>
      <c r="C12" t="s">
        <v>10</v>
      </c>
      <c r="D12" s="3">
        <f>VLOOKUP(Tableau_Tableau3[[#This Row],[Attribut]],Equivalence[],3,FALSE)</f>
        <v>45057</v>
      </c>
      <c r="E12" s="14" t="str">
        <f>VLOOKUP(WEEKDAY(Tableau_Tableau3[[#This Row],[date]],2),Semaine[],2,FALSE)</f>
        <v>Jeudi</v>
      </c>
      <c r="G12" t="s">
        <v>28</v>
      </c>
      <c r="H12">
        <v>8</v>
      </c>
      <c r="I12" s="15">
        <f>'PRODUIT FINI'!$B$4+Equivalence[[#This Row],[J en plus]]</f>
        <v>45055</v>
      </c>
      <c r="J12" s="15"/>
      <c r="K12" s="15"/>
      <c r="L12" s="15"/>
      <c r="M12" s="15"/>
      <c r="O12" s="17">
        <v>45055</v>
      </c>
      <c r="P12" s="14">
        <v>4</v>
      </c>
      <c r="R12" s="23" t="s">
        <v>55</v>
      </c>
      <c r="S12" s="22">
        <v>1</v>
      </c>
      <c r="T12" s="22"/>
      <c r="U12" s="22">
        <v>1</v>
      </c>
      <c r="V12" s="22">
        <v>1</v>
      </c>
      <c r="W12" s="22">
        <v>3</v>
      </c>
    </row>
    <row r="13" spans="1:23" x14ac:dyDescent="0.3">
      <c r="A13" s="14" t="s">
        <v>53</v>
      </c>
      <c r="B13" s="14" t="s">
        <v>31</v>
      </c>
      <c r="C13" t="s">
        <v>10</v>
      </c>
      <c r="D13" s="3">
        <f>VLOOKUP(Tableau_Tableau3[[#This Row],[Attribut]],Equivalence[],3,FALSE)</f>
        <v>45058</v>
      </c>
      <c r="E13" s="14" t="str">
        <f>VLOOKUP(WEEKDAY(Tableau_Tableau3[[#This Row],[date]],2),Semaine[],2,FALSE)</f>
        <v>Vendredi</v>
      </c>
      <c r="G13" t="s">
        <v>29</v>
      </c>
      <c r="H13">
        <v>9</v>
      </c>
      <c r="I13" s="15">
        <f>'PRODUIT FINI'!$B$4+Equivalence[[#This Row],[J en plus]]</f>
        <v>45056</v>
      </c>
      <c r="J13" s="15"/>
      <c r="K13" s="15"/>
      <c r="L13" s="15"/>
      <c r="M13" s="15"/>
      <c r="O13" s="17">
        <v>45056</v>
      </c>
      <c r="P13" s="14">
        <v>4</v>
      </c>
      <c r="R13" s="23" t="s">
        <v>53</v>
      </c>
      <c r="S13" s="22">
        <v>1</v>
      </c>
      <c r="T13" s="22"/>
      <c r="U13" s="22"/>
      <c r="V13" s="22">
        <v>2</v>
      </c>
      <c r="W13" s="22">
        <v>3</v>
      </c>
    </row>
    <row r="14" spans="1:23" x14ac:dyDescent="0.3">
      <c r="A14" s="14" t="s">
        <v>53</v>
      </c>
      <c r="B14" s="14" t="s">
        <v>32</v>
      </c>
      <c r="C14" t="s">
        <v>10</v>
      </c>
      <c r="D14" s="3">
        <f>VLOOKUP(Tableau_Tableau3[[#This Row],[Attribut]],Equivalence[],3,FALSE)</f>
        <v>45059</v>
      </c>
      <c r="E14" s="14" t="str">
        <f>VLOOKUP(WEEKDAY(Tableau_Tableau3[[#This Row],[date]],2),Semaine[],2,FALSE)</f>
        <v>Samedi</v>
      </c>
      <c r="G14" t="s">
        <v>30</v>
      </c>
      <c r="H14">
        <v>10</v>
      </c>
      <c r="I14" s="15">
        <f>'PRODUIT FINI'!$B$4+Equivalence[[#This Row],[J en plus]]</f>
        <v>45057</v>
      </c>
      <c r="J14" s="15"/>
      <c r="K14" s="15"/>
      <c r="L14" s="15"/>
      <c r="M14" s="15"/>
      <c r="O14" s="17">
        <v>45057</v>
      </c>
      <c r="P14" s="14">
        <v>4</v>
      </c>
      <c r="R14" s="23" t="s">
        <v>79</v>
      </c>
      <c r="S14" s="22"/>
      <c r="T14" s="22"/>
      <c r="U14" s="22"/>
      <c r="V14" s="22">
        <v>4</v>
      </c>
      <c r="W14" s="22">
        <v>4</v>
      </c>
    </row>
    <row r="15" spans="1:23" x14ac:dyDescent="0.3">
      <c r="A15" s="14" t="s">
        <v>53</v>
      </c>
      <c r="B15" s="14" t="s">
        <v>33</v>
      </c>
      <c r="C15" t="s">
        <v>12</v>
      </c>
      <c r="D15" s="3">
        <f>VLOOKUP(Tableau_Tableau3[[#This Row],[Attribut]],Equivalence[],3,FALSE)</f>
        <v>45060</v>
      </c>
      <c r="E15" s="14" t="str">
        <f>VLOOKUP(WEEKDAY(Tableau_Tableau3[[#This Row],[date]],2),Semaine[],2,FALSE)</f>
        <v>Dimanche</v>
      </c>
      <c r="G15" t="s">
        <v>31</v>
      </c>
      <c r="H15">
        <v>11</v>
      </c>
      <c r="I15" s="15">
        <f>'PRODUIT FINI'!$B$4+Equivalence[[#This Row],[J en plus]]</f>
        <v>45058</v>
      </c>
      <c r="J15" s="15"/>
      <c r="K15" s="15"/>
      <c r="L15" s="15"/>
      <c r="M15" s="15"/>
      <c r="O15" s="17">
        <v>45058</v>
      </c>
      <c r="P15" s="14">
        <v>4</v>
      </c>
      <c r="R15" s="21" t="s">
        <v>73</v>
      </c>
      <c r="S15" s="22">
        <v>2</v>
      </c>
      <c r="T15" s="22"/>
      <c r="U15" s="22"/>
      <c r="V15" s="22">
        <v>8</v>
      </c>
      <c r="W15" s="22">
        <v>10</v>
      </c>
    </row>
    <row r="16" spans="1:23" x14ac:dyDescent="0.3">
      <c r="A16" s="14" t="s">
        <v>53</v>
      </c>
      <c r="B16" s="14" t="s">
        <v>34</v>
      </c>
      <c r="C16" t="s">
        <v>54</v>
      </c>
      <c r="D16" s="3">
        <f>VLOOKUP(Tableau_Tableau3[[#This Row],[Attribut]],Equivalence[],3,FALSE)</f>
        <v>45061</v>
      </c>
      <c r="E16" s="14" t="str">
        <f>VLOOKUP(WEEKDAY(Tableau_Tableau3[[#This Row],[date]],2),Semaine[],2,FALSE)</f>
        <v>Lundi</v>
      </c>
      <c r="G16" t="s">
        <v>32</v>
      </c>
      <c r="H16">
        <v>12</v>
      </c>
      <c r="I16" s="15">
        <f>'PRODUIT FINI'!$B$4+Equivalence[[#This Row],[J en plus]]</f>
        <v>45059</v>
      </c>
      <c r="J16" s="15"/>
      <c r="K16" s="15"/>
      <c r="L16" s="15"/>
      <c r="M16" s="15"/>
      <c r="O16" s="17">
        <v>45059</v>
      </c>
      <c r="P16" s="14">
        <v>2</v>
      </c>
      <c r="R16" s="23" t="s">
        <v>59</v>
      </c>
      <c r="S16" s="22">
        <v>1</v>
      </c>
      <c r="T16" s="22"/>
      <c r="U16" s="22"/>
      <c r="V16" s="22">
        <v>1</v>
      </c>
      <c r="W16" s="22">
        <v>2</v>
      </c>
    </row>
    <row r="17" spans="1:23" x14ac:dyDescent="0.3">
      <c r="A17" s="14" t="s">
        <v>53</v>
      </c>
      <c r="B17" s="14" t="s">
        <v>35</v>
      </c>
      <c r="C17" t="s">
        <v>10</v>
      </c>
      <c r="D17" s="3">
        <f>VLOOKUP(Tableau_Tableau3[[#This Row],[Attribut]],Equivalence[],3,FALSE)</f>
        <v>45062</v>
      </c>
      <c r="E17" s="14" t="str">
        <f>VLOOKUP(WEEKDAY(Tableau_Tableau3[[#This Row],[date]],2),Semaine[],2,FALSE)</f>
        <v>Mardi</v>
      </c>
      <c r="G17" t="s">
        <v>33</v>
      </c>
      <c r="H17">
        <v>13</v>
      </c>
      <c r="I17" s="15">
        <f>'PRODUIT FINI'!$B$4+Equivalence[[#This Row],[J en plus]]</f>
        <v>45060</v>
      </c>
      <c r="J17" s="15"/>
      <c r="K17" s="15"/>
      <c r="L17" s="15"/>
      <c r="M17" s="15"/>
      <c r="O17" s="17">
        <v>45060</v>
      </c>
      <c r="P17" s="14">
        <v>2</v>
      </c>
      <c r="R17" s="23" t="s">
        <v>55</v>
      </c>
      <c r="S17" s="22">
        <v>1</v>
      </c>
      <c r="T17" s="22"/>
      <c r="U17" s="22"/>
      <c r="V17" s="22">
        <v>1</v>
      </c>
      <c r="W17" s="22">
        <v>2</v>
      </c>
    </row>
    <row r="18" spans="1:23" x14ac:dyDescent="0.3">
      <c r="A18" s="14" t="s">
        <v>55</v>
      </c>
      <c r="B18" s="14" t="s">
        <v>20</v>
      </c>
      <c r="C18" t="s">
        <v>9</v>
      </c>
      <c r="D18" s="3">
        <f>VLOOKUP(Tableau_Tableau3[[#This Row],[Attribut]],Equivalence[],3,FALSE)</f>
        <v>45047</v>
      </c>
      <c r="E18" s="14" t="str">
        <f>VLOOKUP(WEEKDAY(Tableau_Tableau3[[#This Row],[date]],2),Semaine[],2,FALSE)</f>
        <v>Lundi</v>
      </c>
      <c r="G18" t="s">
        <v>34</v>
      </c>
      <c r="H18">
        <v>14</v>
      </c>
      <c r="I18" s="15">
        <f>'PRODUIT FINI'!$B$4+Equivalence[[#This Row],[J en plus]]</f>
        <v>45061</v>
      </c>
      <c r="J18" s="15"/>
      <c r="K18" s="15"/>
      <c r="L18" s="15"/>
      <c r="M18" s="15"/>
      <c r="O18" s="17">
        <v>45061</v>
      </c>
      <c r="P18" s="14">
        <v>4</v>
      </c>
      <c r="R18" s="23" t="s">
        <v>53</v>
      </c>
      <c r="S18" s="22"/>
      <c r="T18" s="22"/>
      <c r="U18" s="22"/>
      <c r="V18" s="22">
        <v>2</v>
      </c>
      <c r="W18" s="22">
        <v>2</v>
      </c>
    </row>
    <row r="19" spans="1:23" x14ac:dyDescent="0.3">
      <c r="A19" s="14" t="s">
        <v>55</v>
      </c>
      <c r="B19" s="14" t="s">
        <v>21</v>
      </c>
      <c r="C19" t="s">
        <v>9</v>
      </c>
      <c r="D19" s="3">
        <f>VLOOKUP(Tableau_Tableau3[[#This Row],[Attribut]],Equivalence[],3,FALSE)</f>
        <v>45048</v>
      </c>
      <c r="E19" s="14" t="str">
        <f>VLOOKUP(WEEKDAY(Tableau_Tableau3[[#This Row],[date]],2),Semaine[],2,FALSE)</f>
        <v>Mardi</v>
      </c>
      <c r="G19" t="s">
        <v>35</v>
      </c>
      <c r="H19">
        <v>15</v>
      </c>
      <c r="I19" s="15">
        <f>'PRODUIT FINI'!$B$4+Equivalence[[#This Row],[J en plus]]</f>
        <v>45062</v>
      </c>
      <c r="J19" s="15"/>
      <c r="K19" s="15"/>
      <c r="L19" s="15"/>
      <c r="M19" s="15"/>
      <c r="O19" s="17">
        <v>45062</v>
      </c>
      <c r="P19" s="14">
        <v>4</v>
      </c>
      <c r="R19" s="23" t="s">
        <v>79</v>
      </c>
      <c r="S19" s="22"/>
      <c r="T19" s="22"/>
      <c r="U19" s="22"/>
      <c r="V19" s="22">
        <v>4</v>
      </c>
      <c r="W19" s="22">
        <v>4</v>
      </c>
    </row>
    <row r="20" spans="1:23" x14ac:dyDescent="0.3">
      <c r="A20" s="14" t="s">
        <v>55</v>
      </c>
      <c r="B20" s="14" t="s">
        <v>22</v>
      </c>
      <c r="C20" t="s">
        <v>9</v>
      </c>
      <c r="D20" s="3">
        <f>VLOOKUP(Tableau_Tableau3[[#This Row],[Attribut]],Equivalence[],3,FALSE)</f>
        <v>45049</v>
      </c>
      <c r="E20" s="14" t="str">
        <f>VLOOKUP(WEEKDAY(Tableau_Tableau3[[#This Row],[date]],2),Semaine[],2,FALSE)</f>
        <v>Mercredi</v>
      </c>
      <c r="G20" t="s">
        <v>36</v>
      </c>
      <c r="H20">
        <v>16</v>
      </c>
      <c r="I20" s="15">
        <f>'PRODUIT FINI'!$B$4+Equivalence[[#This Row],[J en plus]]</f>
        <v>45063</v>
      </c>
      <c r="J20" s="15"/>
      <c r="K20" s="15"/>
      <c r="L20" s="15"/>
      <c r="M20" s="15"/>
      <c r="O20" s="17">
        <v>45063</v>
      </c>
      <c r="P20" s="14">
        <v>2</v>
      </c>
      <c r="R20" s="21" t="s">
        <v>74</v>
      </c>
      <c r="S20" s="22">
        <v>4</v>
      </c>
      <c r="T20" s="22"/>
      <c r="U20" s="22"/>
      <c r="V20" s="22">
        <v>6</v>
      </c>
      <c r="W20" s="22">
        <v>10</v>
      </c>
    </row>
    <row r="21" spans="1:23" x14ac:dyDescent="0.3">
      <c r="A21" s="14" t="s">
        <v>55</v>
      </c>
      <c r="B21" s="14" t="s">
        <v>23</v>
      </c>
      <c r="C21" t="s">
        <v>9</v>
      </c>
      <c r="D21" s="3">
        <f>VLOOKUP(Tableau_Tableau3[[#This Row],[Attribut]],Equivalence[],3,FALSE)</f>
        <v>45050</v>
      </c>
      <c r="E21" s="14" t="str">
        <f>VLOOKUP(WEEKDAY(Tableau_Tableau3[[#This Row],[date]],2),Semaine[],2,FALSE)</f>
        <v>Jeudi</v>
      </c>
      <c r="G21" t="s">
        <v>37</v>
      </c>
      <c r="H21">
        <v>17</v>
      </c>
      <c r="I21" s="15">
        <f>'PRODUIT FINI'!$B$4+Equivalence[[#This Row],[J en plus]]</f>
        <v>45064</v>
      </c>
      <c r="J21" s="15"/>
      <c r="K21" s="15"/>
      <c r="L21" s="15"/>
      <c r="M21" s="15"/>
      <c r="O21" s="17">
        <v>45064</v>
      </c>
      <c r="P21" s="14">
        <v>2</v>
      </c>
      <c r="R21" s="23" t="s">
        <v>59</v>
      </c>
      <c r="S21" s="22">
        <v>1</v>
      </c>
      <c r="T21" s="22"/>
      <c r="U21" s="22"/>
      <c r="V21" s="22">
        <v>1</v>
      </c>
      <c r="W21" s="22">
        <v>2</v>
      </c>
    </row>
    <row r="22" spans="1:23" x14ac:dyDescent="0.3">
      <c r="A22" s="14" t="s">
        <v>55</v>
      </c>
      <c r="B22" s="14" t="s">
        <v>24</v>
      </c>
      <c r="C22" t="s">
        <v>13</v>
      </c>
      <c r="D22" s="3">
        <f>VLOOKUP(Tableau_Tableau3[[#This Row],[Attribut]],Equivalence[],3,FALSE)</f>
        <v>45051</v>
      </c>
      <c r="E22" s="14" t="str">
        <f>VLOOKUP(WEEKDAY(Tableau_Tableau3[[#This Row],[date]],2),Semaine[],2,FALSE)</f>
        <v>Vendredi</v>
      </c>
      <c r="G22" t="s">
        <v>38</v>
      </c>
      <c r="H22">
        <v>18</v>
      </c>
      <c r="I22" s="15">
        <f>'PRODUIT FINI'!$B$4+Equivalence[[#This Row],[J en plus]]</f>
        <v>45065</v>
      </c>
      <c r="J22" s="15"/>
      <c r="K22" s="15"/>
      <c r="L22" s="15"/>
      <c r="M22" s="15"/>
      <c r="O22" s="17">
        <v>45065</v>
      </c>
      <c r="P22" s="14">
        <v>2</v>
      </c>
      <c r="R22" s="23" t="s">
        <v>55</v>
      </c>
      <c r="S22" s="22">
        <v>1</v>
      </c>
      <c r="T22" s="22"/>
      <c r="U22" s="22"/>
      <c r="V22" s="22">
        <v>1</v>
      </c>
      <c r="W22" s="22">
        <v>2</v>
      </c>
    </row>
    <row r="23" spans="1:23" x14ac:dyDescent="0.3">
      <c r="A23" s="14" t="s">
        <v>55</v>
      </c>
      <c r="B23" s="14" t="s">
        <v>25</v>
      </c>
      <c r="C23" t="s">
        <v>13</v>
      </c>
      <c r="D23" s="3">
        <f>VLOOKUP(Tableau_Tableau3[[#This Row],[Attribut]],Equivalence[],3,FALSE)</f>
        <v>45052</v>
      </c>
      <c r="E23" s="14" t="str">
        <f>VLOOKUP(WEEKDAY(Tableau_Tableau3[[#This Row],[date]],2),Semaine[],2,FALSE)</f>
        <v>Samedi</v>
      </c>
      <c r="G23" t="s">
        <v>39</v>
      </c>
      <c r="H23">
        <v>19</v>
      </c>
      <c r="I23" s="15">
        <f>'PRODUIT FINI'!$B$4+Equivalence[[#This Row],[J en plus]]</f>
        <v>45066</v>
      </c>
      <c r="J23" s="15"/>
      <c r="K23" s="15"/>
      <c r="L23" s="15"/>
      <c r="M23" s="15"/>
      <c r="O23" s="17">
        <v>45068</v>
      </c>
      <c r="P23" s="14">
        <v>1</v>
      </c>
      <c r="R23" s="23" t="s">
        <v>53</v>
      </c>
      <c r="S23" s="22">
        <v>1</v>
      </c>
      <c r="T23" s="22"/>
      <c r="U23" s="22"/>
      <c r="V23" s="22">
        <v>1</v>
      </c>
      <c r="W23" s="22">
        <v>2</v>
      </c>
    </row>
    <row r="24" spans="1:23" x14ac:dyDescent="0.3">
      <c r="A24" s="14" t="s">
        <v>55</v>
      </c>
      <c r="B24" s="14" t="s">
        <v>26</v>
      </c>
      <c r="C24" t="s">
        <v>9</v>
      </c>
      <c r="D24" s="3">
        <f>VLOOKUP(Tableau_Tableau3[[#This Row],[Attribut]],Equivalence[],3,FALSE)</f>
        <v>45053</v>
      </c>
      <c r="E24" s="14" t="str">
        <f>VLOOKUP(WEEKDAY(Tableau_Tableau3[[#This Row],[date]],2),Semaine[],2,FALSE)</f>
        <v>Dimanche</v>
      </c>
      <c r="G24" t="s">
        <v>40</v>
      </c>
      <c r="H24">
        <v>20</v>
      </c>
      <c r="I24" s="15">
        <f>'PRODUIT FINI'!$B$4+Equivalence[[#This Row],[J en plus]]</f>
        <v>45067</v>
      </c>
      <c r="J24" s="15"/>
      <c r="K24" s="15"/>
      <c r="L24" s="15"/>
      <c r="M24" s="15"/>
      <c r="O24" s="17">
        <v>45069</v>
      </c>
      <c r="P24" s="14">
        <v>1</v>
      </c>
      <c r="R24" s="23" t="s">
        <v>79</v>
      </c>
      <c r="S24" s="22">
        <v>1</v>
      </c>
      <c r="T24" s="22"/>
      <c r="U24" s="22"/>
      <c r="V24" s="22">
        <v>3</v>
      </c>
      <c r="W24" s="22">
        <v>4</v>
      </c>
    </row>
    <row r="25" spans="1:23" x14ac:dyDescent="0.3">
      <c r="A25" s="14" t="s">
        <v>55</v>
      </c>
      <c r="B25" s="14" t="s">
        <v>27</v>
      </c>
      <c r="C25" t="s">
        <v>9</v>
      </c>
      <c r="D25" s="3">
        <f>VLOOKUP(Tableau_Tableau3[[#This Row],[Attribut]],Equivalence[],3,FALSE)</f>
        <v>45054</v>
      </c>
      <c r="E25" s="14" t="str">
        <f>VLOOKUP(WEEKDAY(Tableau_Tableau3[[#This Row],[date]],2),Semaine[],2,FALSE)</f>
        <v>Lundi</v>
      </c>
      <c r="G25" t="s">
        <v>41</v>
      </c>
      <c r="H25">
        <v>21</v>
      </c>
      <c r="I25" s="15">
        <f>'PRODUIT FINI'!$B$4+Equivalence[[#This Row],[J en plus]]</f>
        <v>45068</v>
      </c>
      <c r="J25" s="15"/>
      <c r="K25" s="15"/>
      <c r="L25" s="15"/>
      <c r="M25" s="15"/>
      <c r="O25" s="17">
        <v>45070</v>
      </c>
      <c r="P25" s="14">
        <v>1</v>
      </c>
      <c r="R25" s="21" t="s">
        <v>75</v>
      </c>
      <c r="S25" s="22">
        <v>4</v>
      </c>
      <c r="T25" s="22">
        <v>1</v>
      </c>
      <c r="U25" s="22"/>
      <c r="V25" s="22">
        <v>5</v>
      </c>
      <c r="W25" s="22">
        <v>10</v>
      </c>
    </row>
    <row r="26" spans="1:23" x14ac:dyDescent="0.3">
      <c r="A26" s="14" t="s">
        <v>55</v>
      </c>
      <c r="B26" s="14" t="s">
        <v>28</v>
      </c>
      <c r="C26" t="s">
        <v>14</v>
      </c>
      <c r="D26" s="3">
        <f>VLOOKUP(Tableau_Tableau3[[#This Row],[Attribut]],Equivalence[],3,FALSE)</f>
        <v>45055</v>
      </c>
      <c r="E26" s="14" t="str">
        <f>VLOOKUP(WEEKDAY(Tableau_Tableau3[[#This Row],[date]],2),Semaine[],2,FALSE)</f>
        <v>Mardi</v>
      </c>
      <c r="G26" t="s">
        <v>42</v>
      </c>
      <c r="H26">
        <v>22</v>
      </c>
      <c r="I26" s="15">
        <f>'PRODUIT FINI'!$B$4+Equivalence[[#This Row],[J en plus]]</f>
        <v>45069</v>
      </c>
      <c r="J26" s="15"/>
      <c r="K26" s="15"/>
      <c r="L26" s="15"/>
      <c r="M26" s="15"/>
      <c r="O26" s="17">
        <v>45071</v>
      </c>
      <c r="P26" s="14">
        <v>1</v>
      </c>
      <c r="R26" s="23" t="s">
        <v>59</v>
      </c>
      <c r="S26" s="22">
        <v>1</v>
      </c>
      <c r="T26" s="22"/>
      <c r="U26" s="22"/>
      <c r="V26" s="22">
        <v>1</v>
      </c>
      <c r="W26" s="22">
        <v>2</v>
      </c>
    </row>
    <row r="27" spans="1:23" x14ac:dyDescent="0.3">
      <c r="A27" s="14" t="s">
        <v>55</v>
      </c>
      <c r="B27" s="14" t="s">
        <v>29</v>
      </c>
      <c r="C27" t="s">
        <v>14</v>
      </c>
      <c r="D27" s="3">
        <f>VLOOKUP(Tableau_Tableau3[[#This Row],[Attribut]],Equivalence[],3,FALSE)</f>
        <v>45056</v>
      </c>
      <c r="E27" s="14" t="str">
        <f>VLOOKUP(WEEKDAY(Tableau_Tableau3[[#This Row],[date]],2),Semaine[],2,FALSE)</f>
        <v>Mercredi</v>
      </c>
      <c r="G27" t="s">
        <v>43</v>
      </c>
      <c r="H27">
        <v>23</v>
      </c>
      <c r="I27" s="15">
        <f>'PRODUIT FINI'!$B$4+Equivalence[[#This Row],[J en plus]]</f>
        <v>45070</v>
      </c>
      <c r="J27" s="15"/>
      <c r="K27" s="15"/>
      <c r="L27" s="15"/>
      <c r="M27" s="15"/>
      <c r="O27" s="17">
        <v>45072</v>
      </c>
      <c r="P27" s="14">
        <v>1</v>
      </c>
      <c r="R27" s="23" t="s">
        <v>55</v>
      </c>
      <c r="S27" s="22">
        <v>1</v>
      </c>
      <c r="T27" s="22">
        <v>1</v>
      </c>
      <c r="U27" s="22"/>
      <c r="V27" s="22"/>
      <c r="W27" s="22">
        <v>2</v>
      </c>
    </row>
    <row r="28" spans="1:23" x14ac:dyDescent="0.3">
      <c r="A28" s="14" t="s">
        <v>55</v>
      </c>
      <c r="B28" s="14" t="s">
        <v>30</v>
      </c>
      <c r="C28" t="s">
        <v>14</v>
      </c>
      <c r="D28" s="3">
        <f>VLOOKUP(Tableau_Tableau3[[#This Row],[Attribut]],Equivalence[],3,FALSE)</f>
        <v>45057</v>
      </c>
      <c r="E28" s="14" t="str">
        <f>VLOOKUP(WEEKDAY(Tableau_Tableau3[[#This Row],[date]],2),Semaine[],2,FALSE)</f>
        <v>Jeudi</v>
      </c>
      <c r="G28" t="s">
        <v>44</v>
      </c>
      <c r="H28">
        <v>24</v>
      </c>
      <c r="I28" s="15">
        <f>'PRODUIT FINI'!$B$4+Equivalence[[#This Row],[J en plus]]</f>
        <v>45071</v>
      </c>
      <c r="J28" s="15"/>
      <c r="K28" s="15"/>
      <c r="L28" s="15"/>
      <c r="M28" s="15"/>
      <c r="O28" s="17" t="s">
        <v>66</v>
      </c>
      <c r="P28" s="14">
        <v>61</v>
      </c>
      <c r="R28" s="23" t="s">
        <v>53</v>
      </c>
      <c r="S28" s="22">
        <v>1</v>
      </c>
      <c r="T28" s="22"/>
      <c r="U28" s="22"/>
      <c r="V28" s="22">
        <v>1</v>
      </c>
      <c r="W28" s="22">
        <v>2</v>
      </c>
    </row>
    <row r="29" spans="1:23" x14ac:dyDescent="0.3">
      <c r="A29" s="14" t="s">
        <v>55</v>
      </c>
      <c r="B29" s="14" t="s">
        <v>31</v>
      </c>
      <c r="C29" t="s">
        <v>14</v>
      </c>
      <c r="D29" s="3">
        <f>VLOOKUP(Tableau_Tableau3[[#This Row],[Attribut]],Equivalence[],3,FALSE)</f>
        <v>45058</v>
      </c>
      <c r="E29" s="14" t="str">
        <f>VLOOKUP(WEEKDAY(Tableau_Tableau3[[#This Row],[date]],2),Semaine[],2,FALSE)</f>
        <v>Vendredi</v>
      </c>
      <c r="G29" t="s">
        <v>45</v>
      </c>
      <c r="H29">
        <v>25</v>
      </c>
      <c r="I29" s="15">
        <f>'PRODUIT FINI'!$B$4+Equivalence[[#This Row],[J en plus]]</f>
        <v>45072</v>
      </c>
      <c r="J29" s="15"/>
      <c r="K29" s="15"/>
      <c r="L29" s="15"/>
      <c r="M29" s="15"/>
      <c r="P29" s="17"/>
      <c r="R29" s="23" t="s">
        <v>79</v>
      </c>
      <c r="S29" s="22">
        <v>1</v>
      </c>
      <c r="T29" s="22"/>
      <c r="U29" s="22"/>
      <c r="V29" s="22">
        <v>3</v>
      </c>
      <c r="W29" s="22">
        <v>4</v>
      </c>
    </row>
    <row r="30" spans="1:23" x14ac:dyDescent="0.3">
      <c r="A30" s="14" t="s">
        <v>55</v>
      </c>
      <c r="B30" s="14" t="s">
        <v>32</v>
      </c>
      <c r="C30" t="s">
        <v>14</v>
      </c>
      <c r="D30" s="3">
        <f>VLOOKUP(Tableau_Tableau3[[#This Row],[Attribut]],Equivalence[],3,FALSE)</f>
        <v>45059</v>
      </c>
      <c r="E30" s="14" t="str">
        <f>VLOOKUP(WEEKDAY(Tableau_Tableau3[[#This Row],[date]],2),Semaine[],2,FALSE)</f>
        <v>Samedi</v>
      </c>
      <c r="G30" t="s">
        <v>46</v>
      </c>
      <c r="H30">
        <v>26</v>
      </c>
      <c r="I30" s="15">
        <f>'PRODUIT FINI'!$B$4+Equivalence[[#This Row],[J en plus]]</f>
        <v>45073</v>
      </c>
      <c r="J30" s="15"/>
      <c r="K30" s="15"/>
      <c r="L30" s="15"/>
      <c r="M30" s="15"/>
      <c r="P30" s="18"/>
      <c r="R30" s="21" t="s">
        <v>76</v>
      </c>
      <c r="S30" s="22">
        <v>2</v>
      </c>
      <c r="T30" s="22">
        <v>1</v>
      </c>
      <c r="U30" s="22"/>
      <c r="V30" s="22">
        <v>1</v>
      </c>
      <c r="W30" s="22">
        <v>4</v>
      </c>
    </row>
    <row r="31" spans="1:23" x14ac:dyDescent="0.3">
      <c r="A31" s="14" t="s">
        <v>55</v>
      </c>
      <c r="B31" s="14" t="s">
        <v>33</v>
      </c>
      <c r="C31" t="s">
        <v>56</v>
      </c>
      <c r="D31" s="3">
        <f>VLOOKUP(Tableau_Tableau3[[#This Row],[Attribut]],Equivalence[],3,FALSE)</f>
        <v>45060</v>
      </c>
      <c r="E31" s="14" t="str">
        <f>VLOOKUP(WEEKDAY(Tableau_Tableau3[[#This Row],[date]],2),Semaine[],2,FALSE)</f>
        <v>Dimanche</v>
      </c>
      <c r="G31" t="s">
        <v>47</v>
      </c>
      <c r="H31">
        <v>27</v>
      </c>
      <c r="I31" s="15">
        <f>'PRODUIT FINI'!$B$4+Equivalence[[#This Row],[J en plus]]</f>
        <v>45074</v>
      </c>
      <c r="J31" s="15"/>
      <c r="K31" s="15"/>
      <c r="L31" s="15"/>
      <c r="M31" s="15"/>
      <c r="P31" s="18"/>
      <c r="R31" s="23" t="s">
        <v>55</v>
      </c>
      <c r="S31" s="22">
        <v>1</v>
      </c>
      <c r="T31" s="22">
        <v>1</v>
      </c>
      <c r="U31" s="22"/>
      <c r="V31" s="22"/>
      <c r="W31" s="22">
        <v>2</v>
      </c>
    </row>
    <row r="32" spans="1:23" x14ac:dyDescent="0.3">
      <c r="A32" s="14" t="s">
        <v>55</v>
      </c>
      <c r="B32" s="14" t="s">
        <v>34</v>
      </c>
      <c r="C32" t="s">
        <v>56</v>
      </c>
      <c r="D32" s="3">
        <f>VLOOKUP(Tableau_Tableau3[[#This Row],[Attribut]],Equivalence[],3,FALSE)</f>
        <v>45061</v>
      </c>
      <c r="E32" s="14" t="str">
        <f>VLOOKUP(WEEKDAY(Tableau_Tableau3[[#This Row],[date]],2),Semaine[],2,FALSE)</f>
        <v>Lundi</v>
      </c>
      <c r="G32" t="s">
        <v>48</v>
      </c>
      <c r="H32">
        <v>28</v>
      </c>
      <c r="I32" s="15">
        <f>'PRODUIT FINI'!$B$4+Equivalence[[#This Row],[J en plus]]</f>
        <v>45075</v>
      </c>
      <c r="J32" s="15"/>
      <c r="K32" s="15"/>
      <c r="L32" s="15"/>
      <c r="M32" s="15"/>
      <c r="P32" s="18"/>
      <c r="R32" s="23" t="s">
        <v>53</v>
      </c>
      <c r="S32" s="22">
        <v>1</v>
      </c>
      <c r="T32" s="22"/>
      <c r="U32" s="22"/>
      <c r="V32" s="22">
        <v>1</v>
      </c>
      <c r="W32" s="22">
        <v>2</v>
      </c>
    </row>
    <row r="33" spans="1:23" x14ac:dyDescent="0.3">
      <c r="A33" s="14" t="s">
        <v>55</v>
      </c>
      <c r="B33" s="14" t="s">
        <v>35</v>
      </c>
      <c r="C33" t="s">
        <v>56</v>
      </c>
      <c r="D33" s="3">
        <f>VLOOKUP(Tableau_Tableau3[[#This Row],[Attribut]],Equivalence[],3,FALSE)</f>
        <v>45062</v>
      </c>
      <c r="E33" s="14" t="str">
        <f>VLOOKUP(WEEKDAY(Tableau_Tableau3[[#This Row],[date]],2),Semaine[],2,FALSE)</f>
        <v>Mardi</v>
      </c>
      <c r="G33" t="s">
        <v>49</v>
      </c>
      <c r="H33">
        <v>29</v>
      </c>
      <c r="I33" s="15">
        <f>'PRODUIT FINI'!$B$4+Equivalence[[#This Row],[J en plus]]</f>
        <v>45076</v>
      </c>
      <c r="J33" s="15"/>
      <c r="K33" s="15"/>
      <c r="L33" s="15"/>
      <c r="M33" s="15"/>
      <c r="P33" s="18"/>
      <c r="R33" s="21" t="s">
        <v>77</v>
      </c>
      <c r="S33" s="22">
        <v>1</v>
      </c>
      <c r="T33" s="22">
        <v>1</v>
      </c>
      <c r="U33" s="22">
        <v>1</v>
      </c>
      <c r="V33" s="22">
        <v>1</v>
      </c>
      <c r="W33" s="22">
        <v>4</v>
      </c>
    </row>
    <row r="34" spans="1:23" x14ac:dyDescent="0.3">
      <c r="A34" s="14" t="s">
        <v>59</v>
      </c>
      <c r="B34" s="14" t="s">
        <v>27</v>
      </c>
      <c r="C34" t="s">
        <v>14</v>
      </c>
      <c r="D34" s="3">
        <f>VLOOKUP(Tableau_Tableau3[[#This Row],[Attribut]],Equivalence[],3,FALSE)</f>
        <v>45054</v>
      </c>
      <c r="E34" s="14" t="str">
        <f>VLOOKUP(WEEKDAY(Tableau_Tableau3[[#This Row],[date]],2),Semaine[],2,FALSE)</f>
        <v>Lundi</v>
      </c>
      <c r="G34" t="s">
        <v>50</v>
      </c>
      <c r="H34">
        <v>30</v>
      </c>
      <c r="I34" s="15">
        <f>'PRODUIT FINI'!$B$4+Equivalence[[#This Row],[J en plus]]</f>
        <v>45077</v>
      </c>
      <c r="J34" s="15"/>
      <c r="K34" s="15"/>
      <c r="L34" s="15"/>
      <c r="M34" s="15"/>
      <c r="P34" s="17"/>
      <c r="R34" s="23" t="s">
        <v>55</v>
      </c>
      <c r="S34" s="22"/>
      <c r="T34" s="22"/>
      <c r="U34" s="22">
        <v>1</v>
      </c>
      <c r="V34" s="22">
        <v>1</v>
      </c>
      <c r="W34" s="22">
        <v>2</v>
      </c>
    </row>
    <row r="35" spans="1:23" x14ac:dyDescent="0.3">
      <c r="A35" s="14" t="s">
        <v>59</v>
      </c>
      <c r="B35" s="14" t="s">
        <v>28</v>
      </c>
      <c r="C35" t="s">
        <v>14</v>
      </c>
      <c r="D35" s="3">
        <f>VLOOKUP(Tableau_Tableau3[[#This Row],[Attribut]],Equivalence[],3,FALSE)</f>
        <v>45055</v>
      </c>
      <c r="E35" s="14" t="str">
        <f>VLOOKUP(WEEKDAY(Tableau_Tableau3[[#This Row],[date]],2),Semaine[],2,FALSE)</f>
        <v>Mardi</v>
      </c>
      <c r="P35" s="18"/>
      <c r="R35" s="23" t="s">
        <v>53</v>
      </c>
      <c r="S35" s="22">
        <v>1</v>
      </c>
      <c r="T35" s="22">
        <v>1</v>
      </c>
      <c r="U35" s="22"/>
      <c r="V35" s="22"/>
      <c r="W35" s="22">
        <v>2</v>
      </c>
    </row>
    <row r="36" spans="1:23" x14ac:dyDescent="0.3">
      <c r="A36" s="14" t="s">
        <v>59</v>
      </c>
      <c r="B36" s="14" t="s">
        <v>29</v>
      </c>
      <c r="C36" t="s">
        <v>14</v>
      </c>
      <c r="D36" s="3">
        <f>VLOOKUP(Tableau_Tableau3[[#This Row],[Attribut]],Equivalence[],3,FALSE)</f>
        <v>45056</v>
      </c>
      <c r="E36" s="14" t="str">
        <f>VLOOKUP(WEEKDAY(Tableau_Tableau3[[#This Row],[date]],2),Semaine[],2,FALSE)</f>
        <v>Mercredi</v>
      </c>
      <c r="P36" s="18"/>
      <c r="R36" s="21" t="s">
        <v>66</v>
      </c>
      <c r="S36" s="22">
        <v>18</v>
      </c>
      <c r="T36" s="22">
        <v>3</v>
      </c>
      <c r="U36" s="22">
        <v>4</v>
      </c>
      <c r="V36" s="22">
        <v>36</v>
      </c>
      <c r="W36" s="22">
        <v>61</v>
      </c>
    </row>
    <row r="37" spans="1:23" x14ac:dyDescent="0.3">
      <c r="A37" s="14" t="s">
        <v>59</v>
      </c>
      <c r="B37" s="14" t="s">
        <v>30</v>
      </c>
      <c r="C37" t="s">
        <v>14</v>
      </c>
      <c r="D37" s="3">
        <f>VLOOKUP(Tableau_Tableau3[[#This Row],[Attribut]],Equivalence[],3,FALSE)</f>
        <v>45057</v>
      </c>
      <c r="E37" s="14" t="str">
        <f>VLOOKUP(WEEKDAY(Tableau_Tableau3[[#This Row],[date]],2),Semaine[],2,FALSE)</f>
        <v>Jeudi</v>
      </c>
      <c r="P37" s="18"/>
    </row>
    <row r="38" spans="1:23" x14ac:dyDescent="0.3">
      <c r="A38" s="14" t="s">
        <v>59</v>
      </c>
      <c r="B38" s="14" t="s">
        <v>31</v>
      </c>
      <c r="C38" t="s">
        <v>14</v>
      </c>
      <c r="D38" s="3">
        <f>VLOOKUP(Tableau_Tableau3[[#This Row],[Attribut]],Equivalence[],3,FALSE)</f>
        <v>45058</v>
      </c>
      <c r="E38" s="14" t="str">
        <f>VLOOKUP(WEEKDAY(Tableau_Tableau3[[#This Row],[date]],2),Semaine[],2,FALSE)</f>
        <v>Vendredi</v>
      </c>
      <c r="P38" s="18"/>
    </row>
    <row r="39" spans="1:23" x14ac:dyDescent="0.3">
      <c r="A39" s="14" t="s">
        <v>59</v>
      </c>
      <c r="B39" s="14" t="s">
        <v>34</v>
      </c>
      <c r="C39" t="s">
        <v>9</v>
      </c>
      <c r="D39" s="3">
        <f>VLOOKUP(Tableau_Tableau3[[#This Row],[Attribut]],Equivalence[],3,FALSE)</f>
        <v>45061</v>
      </c>
      <c r="E39" s="14" t="str">
        <f>VLOOKUP(WEEKDAY(Tableau_Tableau3[[#This Row],[date]],2),Semaine[],2,FALSE)</f>
        <v>Lundi</v>
      </c>
      <c r="P39" s="17"/>
    </row>
    <row r="40" spans="1:23" x14ac:dyDescent="0.3">
      <c r="A40" s="14" t="s">
        <v>59</v>
      </c>
      <c r="B40" s="14" t="s">
        <v>35</v>
      </c>
      <c r="C40" t="s">
        <v>9</v>
      </c>
      <c r="D40" s="3">
        <f>VLOOKUP(Tableau_Tableau3[[#This Row],[Attribut]],Equivalence[],3,FALSE)</f>
        <v>45062</v>
      </c>
      <c r="E40" s="14" t="str">
        <f>VLOOKUP(WEEKDAY(Tableau_Tableau3[[#This Row],[date]],2),Semaine[],2,FALSE)</f>
        <v>Mardi</v>
      </c>
      <c r="P40" s="18"/>
    </row>
    <row r="41" spans="1:23" x14ac:dyDescent="0.3">
      <c r="A41" s="14" t="s">
        <v>59</v>
      </c>
      <c r="B41" s="14" t="s">
        <v>36</v>
      </c>
      <c r="C41" t="s">
        <v>9</v>
      </c>
      <c r="D41" s="3">
        <f>VLOOKUP(Tableau_Tableau3[[#This Row],[Attribut]],Equivalence[],3,FALSE)</f>
        <v>45063</v>
      </c>
      <c r="E41" s="14" t="str">
        <f>VLOOKUP(WEEKDAY(Tableau_Tableau3[[#This Row],[date]],2),Semaine[],2,FALSE)</f>
        <v>Mercredi</v>
      </c>
      <c r="P41" s="18"/>
    </row>
    <row r="42" spans="1:23" x14ac:dyDescent="0.3">
      <c r="A42" s="14" t="s">
        <v>59</v>
      </c>
      <c r="B42" s="14" t="s">
        <v>37</v>
      </c>
      <c r="C42" t="s">
        <v>9</v>
      </c>
      <c r="D42" s="3">
        <f>VLOOKUP(Tableau_Tableau3[[#This Row],[Attribut]],Equivalence[],3,FALSE)</f>
        <v>45064</v>
      </c>
      <c r="E42" s="14" t="str">
        <f>VLOOKUP(WEEKDAY(Tableau_Tableau3[[#This Row],[date]],2),Semaine[],2,FALSE)</f>
        <v>Jeudi</v>
      </c>
      <c r="P42" s="18"/>
    </row>
    <row r="43" spans="1:23" x14ac:dyDescent="0.3">
      <c r="A43" s="14" t="s">
        <v>59</v>
      </c>
      <c r="B43" s="14" t="s">
        <v>38</v>
      </c>
      <c r="C43" t="s">
        <v>9</v>
      </c>
      <c r="D43" s="3">
        <f>VLOOKUP(Tableau_Tableau3[[#This Row],[Attribut]],Equivalence[],3,FALSE)</f>
        <v>45065</v>
      </c>
      <c r="E43" s="14" t="str">
        <f>VLOOKUP(WEEKDAY(Tableau_Tableau3[[#This Row],[date]],2),Semaine[],2,FALSE)</f>
        <v>Vendredi</v>
      </c>
      <c r="P43" s="18"/>
    </row>
    <row r="44" spans="1:23" x14ac:dyDescent="0.3">
      <c r="A44" s="14" t="s">
        <v>79</v>
      </c>
      <c r="B44" s="14" t="s">
        <v>21</v>
      </c>
      <c r="C44" t="s">
        <v>9</v>
      </c>
      <c r="D44" s="3">
        <f>VLOOKUP(Tableau_Tableau3[[#This Row],[Attribut]],Equivalence[],3,FALSE)</f>
        <v>45048</v>
      </c>
      <c r="E44" s="14" t="str">
        <f>VLOOKUP(WEEKDAY(Tableau_Tableau3[[#This Row],[date]],2),Semaine[],2,FALSE)</f>
        <v>Mardi</v>
      </c>
      <c r="P44" s="17"/>
    </row>
    <row r="45" spans="1:23" x14ac:dyDescent="0.3">
      <c r="A45" s="14" t="s">
        <v>79</v>
      </c>
      <c r="B45" s="14" t="s">
        <v>22</v>
      </c>
      <c r="C45" t="s">
        <v>9</v>
      </c>
      <c r="D45" s="3">
        <f>VLOOKUP(Tableau_Tableau3[[#This Row],[Attribut]],Equivalence[],3,FALSE)</f>
        <v>45049</v>
      </c>
      <c r="E45" s="14" t="str">
        <f>VLOOKUP(WEEKDAY(Tableau_Tableau3[[#This Row],[date]],2),Semaine[],2,FALSE)</f>
        <v>Mercredi</v>
      </c>
      <c r="P45" s="18"/>
    </row>
    <row r="46" spans="1:23" x14ac:dyDescent="0.3">
      <c r="A46" s="14" t="s">
        <v>79</v>
      </c>
      <c r="B46" s="14" t="s">
        <v>23</v>
      </c>
      <c r="C46" t="s">
        <v>9</v>
      </c>
      <c r="D46" s="3">
        <f>VLOOKUP(Tableau_Tableau3[[#This Row],[Attribut]],Equivalence[],3,FALSE)</f>
        <v>45050</v>
      </c>
      <c r="E46" s="14" t="str">
        <f>VLOOKUP(WEEKDAY(Tableau_Tableau3[[#This Row],[date]],2),Semaine[],2,FALSE)</f>
        <v>Jeudi</v>
      </c>
      <c r="P46" s="18"/>
    </row>
    <row r="47" spans="1:23" x14ac:dyDescent="0.3">
      <c r="A47" s="14" t="s">
        <v>79</v>
      </c>
      <c r="B47" s="14" t="s">
        <v>24</v>
      </c>
      <c r="C47" t="s">
        <v>9</v>
      </c>
      <c r="D47" s="3">
        <f>VLOOKUP(Tableau_Tableau3[[#This Row],[Attribut]],Equivalence[],3,FALSE)</f>
        <v>45051</v>
      </c>
      <c r="E47" s="14" t="str">
        <f>VLOOKUP(WEEKDAY(Tableau_Tableau3[[#This Row],[date]],2),Semaine[],2,FALSE)</f>
        <v>Vendredi</v>
      </c>
      <c r="P47" s="18"/>
    </row>
    <row r="48" spans="1:23" x14ac:dyDescent="0.3">
      <c r="A48" s="14" t="s">
        <v>79</v>
      </c>
      <c r="B48" s="14" t="s">
        <v>27</v>
      </c>
      <c r="C48" t="s">
        <v>9</v>
      </c>
      <c r="D48" s="3">
        <f>VLOOKUP(Tableau_Tableau3[[#This Row],[Attribut]],Equivalence[],3,FALSE)</f>
        <v>45054</v>
      </c>
      <c r="E48" s="14" t="str">
        <f>VLOOKUP(WEEKDAY(Tableau_Tableau3[[#This Row],[date]],2),Semaine[],2,FALSE)</f>
        <v>Lundi</v>
      </c>
      <c r="P48" s="18"/>
    </row>
    <row r="49" spans="1:16" x14ac:dyDescent="0.3">
      <c r="A49" s="14" t="s">
        <v>79</v>
      </c>
      <c r="B49" s="14" t="s">
        <v>28</v>
      </c>
      <c r="C49" t="s">
        <v>9</v>
      </c>
      <c r="D49" s="3">
        <f>VLOOKUP(Tableau_Tableau3[[#This Row],[Attribut]],Equivalence[],3,FALSE)</f>
        <v>45055</v>
      </c>
      <c r="E49" s="14" t="str">
        <f>VLOOKUP(WEEKDAY(Tableau_Tableau3[[#This Row],[date]],2),Semaine[],2,FALSE)</f>
        <v>Mardi</v>
      </c>
      <c r="P49" s="17"/>
    </row>
    <row r="50" spans="1:16" x14ac:dyDescent="0.3">
      <c r="A50" s="14" t="s">
        <v>79</v>
      </c>
      <c r="B50" s="14" t="s">
        <v>29</v>
      </c>
      <c r="C50" t="s">
        <v>9</v>
      </c>
      <c r="D50" s="3">
        <f>VLOOKUP(Tableau_Tableau3[[#This Row],[Attribut]],Equivalence[],3,FALSE)</f>
        <v>45056</v>
      </c>
      <c r="E50" s="14" t="str">
        <f>VLOOKUP(WEEKDAY(Tableau_Tableau3[[#This Row],[date]],2),Semaine[],2,FALSE)</f>
        <v>Mercredi</v>
      </c>
      <c r="P50" s="18"/>
    </row>
    <row r="51" spans="1:16" x14ac:dyDescent="0.3">
      <c r="A51" s="14" t="s">
        <v>79</v>
      </c>
      <c r="B51" s="14" t="s">
        <v>30</v>
      </c>
      <c r="C51" t="s">
        <v>9</v>
      </c>
      <c r="D51" s="3">
        <f>VLOOKUP(Tableau_Tableau3[[#This Row],[Attribut]],Equivalence[],3,FALSE)</f>
        <v>45057</v>
      </c>
      <c r="E51" s="14" t="str">
        <f>VLOOKUP(WEEKDAY(Tableau_Tableau3[[#This Row],[date]],2),Semaine[],2,FALSE)</f>
        <v>Jeudi</v>
      </c>
      <c r="P51" s="18"/>
    </row>
    <row r="52" spans="1:16" x14ac:dyDescent="0.3">
      <c r="A52" s="14" t="s">
        <v>79</v>
      </c>
      <c r="B52" s="14" t="s">
        <v>31</v>
      </c>
      <c r="C52" t="s">
        <v>9</v>
      </c>
      <c r="D52" s="3">
        <f>VLOOKUP(Tableau_Tableau3[[#This Row],[Attribut]],Equivalence[],3,FALSE)</f>
        <v>45058</v>
      </c>
      <c r="E52" s="14" t="str">
        <f>VLOOKUP(WEEKDAY(Tableau_Tableau3[[#This Row],[date]],2),Semaine[],2,FALSE)</f>
        <v>Vendredi</v>
      </c>
      <c r="P52" s="18"/>
    </row>
    <row r="53" spans="1:16" x14ac:dyDescent="0.3">
      <c r="A53" s="14" t="s">
        <v>79</v>
      </c>
      <c r="B53" s="14" t="s">
        <v>34</v>
      </c>
      <c r="C53" t="s">
        <v>9</v>
      </c>
      <c r="D53" s="3">
        <f>VLOOKUP(Tableau_Tableau3[[#This Row],[Attribut]],Equivalence[],3,FALSE)</f>
        <v>45061</v>
      </c>
      <c r="E53" s="14" t="str">
        <f>VLOOKUP(WEEKDAY(Tableau_Tableau3[[#This Row],[date]],2),Semaine[],2,FALSE)</f>
        <v>Lundi</v>
      </c>
      <c r="P53" s="18"/>
    </row>
    <row r="54" spans="1:16" x14ac:dyDescent="0.3">
      <c r="A54" s="14" t="s">
        <v>79</v>
      </c>
      <c r="B54" s="14" t="s">
        <v>35</v>
      </c>
      <c r="C54" t="s">
        <v>9</v>
      </c>
      <c r="D54" s="3">
        <f>VLOOKUP(Tableau_Tableau3[[#This Row],[Attribut]],Equivalence[],3,FALSE)</f>
        <v>45062</v>
      </c>
      <c r="E54" s="14" t="str">
        <f>VLOOKUP(WEEKDAY(Tableau_Tableau3[[#This Row],[date]],2),Semaine[],2,FALSE)</f>
        <v>Mardi</v>
      </c>
      <c r="P54" s="17"/>
    </row>
    <row r="55" spans="1:16" x14ac:dyDescent="0.3">
      <c r="A55" s="14" t="s">
        <v>79</v>
      </c>
      <c r="B55" s="14" t="s">
        <v>36</v>
      </c>
      <c r="C55" t="s">
        <v>9</v>
      </c>
      <c r="D55" s="3">
        <f>VLOOKUP(Tableau_Tableau3[[#This Row],[Attribut]],Equivalence[],3,FALSE)</f>
        <v>45063</v>
      </c>
      <c r="E55" s="14" t="str">
        <f>VLOOKUP(WEEKDAY(Tableau_Tableau3[[#This Row],[date]],2),Semaine[],2,FALSE)</f>
        <v>Mercredi</v>
      </c>
      <c r="P55" s="18"/>
    </row>
    <row r="56" spans="1:16" x14ac:dyDescent="0.3">
      <c r="A56" s="14" t="s">
        <v>79</v>
      </c>
      <c r="B56" s="14" t="s">
        <v>37</v>
      </c>
      <c r="C56" t="s">
        <v>9</v>
      </c>
      <c r="D56" s="3">
        <f>VLOOKUP(Tableau_Tableau3[[#This Row],[Attribut]],Equivalence[],3,FALSE)</f>
        <v>45064</v>
      </c>
      <c r="E56" s="14" t="str">
        <f>VLOOKUP(WEEKDAY(Tableau_Tableau3[[#This Row],[date]],2),Semaine[],2,FALSE)</f>
        <v>Jeudi</v>
      </c>
      <c r="P56" s="18"/>
    </row>
    <row r="57" spans="1:16" x14ac:dyDescent="0.3">
      <c r="A57" s="14" t="s">
        <v>79</v>
      </c>
      <c r="B57" s="14" t="s">
        <v>38</v>
      </c>
      <c r="C57" t="s">
        <v>9</v>
      </c>
      <c r="D57" s="3">
        <f>VLOOKUP(Tableau_Tableau3[[#This Row],[Attribut]],Equivalence[],3,FALSE)</f>
        <v>45065</v>
      </c>
      <c r="E57" s="14" t="str">
        <f>VLOOKUP(WEEKDAY(Tableau_Tableau3[[#This Row],[date]],2),Semaine[],2,FALSE)</f>
        <v>Vendredi</v>
      </c>
      <c r="P57" s="17"/>
    </row>
    <row r="58" spans="1:16" x14ac:dyDescent="0.3">
      <c r="A58" s="14" t="s">
        <v>79</v>
      </c>
      <c r="B58" s="14" t="s">
        <v>41</v>
      </c>
      <c r="C58" t="s">
        <v>9</v>
      </c>
      <c r="D58" s="3">
        <f>VLOOKUP(Tableau_Tableau3[[#This Row],[Attribut]],Equivalence[],3,FALSE)</f>
        <v>45068</v>
      </c>
      <c r="E58" s="14" t="str">
        <f>VLOOKUP(WEEKDAY(Tableau_Tableau3[[#This Row],[date]],2),Semaine[],2,FALSE)</f>
        <v>Lundi</v>
      </c>
      <c r="P58" s="18"/>
    </row>
    <row r="59" spans="1:16" x14ac:dyDescent="0.3">
      <c r="A59" s="14" t="s">
        <v>79</v>
      </c>
      <c r="B59" s="14" t="s">
        <v>42</v>
      </c>
      <c r="C59" t="s">
        <v>9</v>
      </c>
      <c r="D59" s="3">
        <f>VLOOKUP(Tableau_Tableau3[[#This Row],[Attribut]],Equivalence[],3,FALSE)</f>
        <v>45069</v>
      </c>
      <c r="E59" s="14" t="str">
        <f>VLOOKUP(WEEKDAY(Tableau_Tableau3[[#This Row],[date]],2),Semaine[],2,FALSE)</f>
        <v>Mardi</v>
      </c>
      <c r="P59" s="18"/>
    </row>
    <row r="60" spans="1:16" x14ac:dyDescent="0.3">
      <c r="A60" s="14" t="s">
        <v>79</v>
      </c>
      <c r="B60" s="14" t="s">
        <v>43</v>
      </c>
      <c r="C60" t="s">
        <v>9</v>
      </c>
      <c r="D60" s="3">
        <f>VLOOKUP(Tableau_Tableau3[[#This Row],[Attribut]],Equivalence[],3,FALSE)</f>
        <v>45070</v>
      </c>
      <c r="E60" s="14" t="str">
        <f>VLOOKUP(WEEKDAY(Tableau_Tableau3[[#This Row],[date]],2),Semaine[],2,FALSE)</f>
        <v>Mercredi</v>
      </c>
      <c r="P60" s="17"/>
    </row>
    <row r="61" spans="1:16" x14ac:dyDescent="0.3">
      <c r="A61" s="14" t="s">
        <v>79</v>
      </c>
      <c r="B61" s="14" t="s">
        <v>44</v>
      </c>
      <c r="C61" t="s">
        <v>14</v>
      </c>
      <c r="D61" s="3">
        <f>VLOOKUP(Tableau_Tableau3[[#This Row],[Attribut]],Equivalence[],3,FALSE)</f>
        <v>45071</v>
      </c>
      <c r="E61" s="14" t="str">
        <f>VLOOKUP(WEEKDAY(Tableau_Tableau3[[#This Row],[date]],2),Semaine[],2,FALSE)</f>
        <v>Jeudi</v>
      </c>
      <c r="P61" s="18"/>
    </row>
    <row r="62" spans="1:16" x14ac:dyDescent="0.3">
      <c r="A62" s="14" t="s">
        <v>79</v>
      </c>
      <c r="B62" s="14" t="s">
        <v>45</v>
      </c>
      <c r="C62" t="s">
        <v>14</v>
      </c>
      <c r="D62" s="3">
        <f>VLOOKUP(Tableau_Tableau3[[#This Row],[Attribut]],Equivalence[],3,FALSE)</f>
        <v>45072</v>
      </c>
      <c r="E62" s="14" t="str">
        <f>VLOOKUP(WEEKDAY(Tableau_Tableau3[[#This Row],[date]],2),Semaine[],2,FALSE)</f>
        <v>Vendredi</v>
      </c>
      <c r="P62" s="18"/>
    </row>
    <row r="63" spans="1:16" x14ac:dyDescent="0.3">
      <c r="P63" s="18"/>
    </row>
    <row r="64" spans="1:16" x14ac:dyDescent="0.3">
      <c r="P64" s="18"/>
    </row>
    <row r="65" spans="16:16" x14ac:dyDescent="0.3">
      <c r="P65" s="17"/>
    </row>
    <row r="66" spans="16:16" x14ac:dyDescent="0.3">
      <c r="P66" s="18"/>
    </row>
    <row r="67" spans="16:16" x14ac:dyDescent="0.3">
      <c r="P67" s="18"/>
    </row>
    <row r="68" spans="16:16" x14ac:dyDescent="0.3">
      <c r="P68" s="18"/>
    </row>
    <row r="69" spans="16:16" x14ac:dyDescent="0.3">
      <c r="P69" s="18"/>
    </row>
    <row r="70" spans="16:16" x14ac:dyDescent="0.3">
      <c r="P70" s="17"/>
    </row>
    <row r="71" spans="16:16" x14ac:dyDescent="0.3">
      <c r="P71" s="18"/>
    </row>
    <row r="72" spans="16:16" x14ac:dyDescent="0.3">
      <c r="P72" s="18"/>
    </row>
    <row r="73" spans="16:16" x14ac:dyDescent="0.3">
      <c r="P73" s="17"/>
    </row>
    <row r="74" spans="16:16" x14ac:dyDescent="0.3">
      <c r="P74" s="18"/>
    </row>
    <row r="75" spans="16:16" x14ac:dyDescent="0.3">
      <c r="P75" s="18"/>
    </row>
    <row r="76" spans="16:16" x14ac:dyDescent="0.3">
      <c r="P76" s="17"/>
    </row>
    <row r="77" spans="16:16" x14ac:dyDescent="0.3">
      <c r="P77" s="18"/>
    </row>
    <row r="78" spans="16:16" x14ac:dyDescent="0.3">
      <c r="P78" s="18"/>
    </row>
    <row r="79" spans="16:16" x14ac:dyDescent="0.3">
      <c r="P79" s="17"/>
    </row>
    <row r="80" spans="16:16" x14ac:dyDescent="0.3">
      <c r="P80" s="18"/>
    </row>
    <row r="81" spans="16:16" x14ac:dyDescent="0.3">
      <c r="P81" s="17"/>
    </row>
    <row r="82" spans="16:16" x14ac:dyDescent="0.3">
      <c r="P82" s="18"/>
    </row>
    <row r="83" spans="16:16" x14ac:dyDescent="0.3">
      <c r="P83" s="17"/>
    </row>
    <row r="84" spans="16:16" x14ac:dyDescent="0.3">
      <c r="P84" s="18"/>
    </row>
    <row r="85" spans="16:16" x14ac:dyDescent="0.3">
      <c r="P85" s="17"/>
    </row>
    <row r="86" spans="16:16" x14ac:dyDescent="0.3">
      <c r="P86" s="18"/>
    </row>
    <row r="87" spans="16:16" x14ac:dyDescent="0.3">
      <c r="P87" s="17"/>
    </row>
    <row r="88" spans="16:16" x14ac:dyDescent="0.3">
      <c r="P88" s="18"/>
    </row>
    <row r="89" spans="16:16" x14ac:dyDescent="0.3">
      <c r="P89" s="17"/>
    </row>
  </sheetData>
  <phoneticPr fontId="1" type="noConversion"/>
  <pageMargins left="0.7" right="0.7" top="0.75" bottom="0.75" header="0.3" footer="0.3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6 7 f 1 1 4 c - 2 c 3 b - 4 2 0 8 - b 5 8 7 - 1 c 8 a 8 8 e f a 8 7 2 "   x m l n s = " h t t p : / / s c h e m a s . m i c r o s o f t . c o m / D a t a M a s h u p " > A A A A A F Q E A A B Q S w M E F A A C A A g A o X D R V u d v k 3 W k A A A A 9 g A A A B I A H A B D b 2 5 m a W c v U G F j a 2 F n Z S 5 4 b W w g o h g A K K A U A A A A A A A A A A A A A A A A A A A A A A A A A A A A h Y 9 N D o I w G E S v Q r q n f 2 4 I + a i J x p 0 k J i b G b V M K N E I x p V j u 5 s I j e Q U x i r p z O W / e Y u Z + v c F y b J v o o l 1 v O p s h h i m K t F V d Y W y V o c G X c Y K W A n Z S n W S l o 0 m 2 f T r 2 R Y Z q 7 8 8 p I S E E H B a 4 c x X h l D J y z L d 7 V e t W o o 9 s / s u x s b 2 X V m k k 4 P A a I z h m L M G c c k y B z B B y Y 7 8 C n / Y + 2 x 8 I 6 6 H x g 9 O i d P F q A 2 S O Q N 4 f x A N Q S w M E F A A C A A g A o X D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w 0 V a a 0 F + j T g E A A N k D A A A T A B w A R m 9 y b X V s Y X M v U 2 V j d G l v b j E u b S C i G A A o o B Q A A A A A A A A A A A A A A A A A A A A A A A A A A A C d 0 s t q w k A U B u B 9 I O 8 w T D c K Q T r G e k F c F O m i X b Q U t V 2 I i z E 5 4 m A y k 8 6 l K M E H 8 j l 8 s S Z N 7 2 d W z W b C x 1 z + H 4 6 B x A o l y a x Z 2 T g M w s B s u Y a U z P k 6 A + 5 i M i E Z 2 D A g 1 T d T T i d Q y c 0 + g a w z d V q D t M 9 K 7 9 Z K 7 V r t c n n P c 5 j Q z 7 N 0 d V x O l b T V p l X U X H F B 5 4 c C S K 5 S s R H n E 6 0 u e 9 / d m W s u z U b p f K o y l 8 t 6 l 2 k 1 D 0 Z l S R 8 X t z Q i t j 5 r Y W + P E S n p H c P U x R R j 6 m G 6 w t T H N M A 0 x D T y R L 3 0 m C c / 8 x R g n g b M U 4 F 5 O j B P C e Z p w T w 1 m K d H 9 6 s H l 4 c P Y p i 6 m G J M P U x X m P q Y B p i G m E a I Y p w + / p X + 2 P 6 e 0 2 a I S a K V M O c T S Q + S 5 + L F A U n B k E R l S s r q x 7 i i 0 C L / O c o L W Y h X Z R / s F n Q z z a b 1 d + 7 r t + u Z r k L Q a 2 u 1 W D t b I X 3 i G T h N 2 2 E g 5 L + T j N 8 A U E s B A i 0 A F A A C A A g A o X D R V u d v k 3 W k A A A A 9 g A A A B I A A A A A A A A A A A A A A A A A A A A A A E N v b m Z p Z y 9 Q Y W N r Y W d l L n h t b F B L A Q I t A B Q A A g A I A K F w 0 V Y P y u m r p A A A A O k A A A A T A A A A A A A A A A A A A A A A A P A A A A B b Q 2 9 u d G V u d F 9 U e X B l c 1 0 u e G 1 s U E s B A i 0 A F A A C A A g A o X D R V p r Q X 6 N O A Q A A 2 Q M A A B M A A A A A A A A A A A A A A A A A 4 Q E A A E Z v c m 1 1 b G F z L 1 N l Y 3 R p b 2 4 x L m 1 Q S w U G A A A A A A M A A w D C A A A A f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Q o A A A A A A A D 3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Y X V f V G F i b G V h d T M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M v Q X V 0 b 1 J l b W 9 2 Z W R D b 2 x 1 b W 5 z M S 5 7 U V V J L D B 9 J n F 1 b 3 Q 7 L C Z x d W 9 0 O 1 N l Y 3 R p b 2 4 x L 1 R h Y m x l Y X U z L 0 F 1 d G 9 S Z W 1 v d m V k Q 2 9 s d W 1 u c z E u e 0 F 0 d H J p Y n V 0 L D F 9 J n F 1 b 3 Q 7 L C Z x d W 9 0 O 1 N l Y 3 R p b 2 4 x L 1 R h Y m x l Y X U z L 0 F 1 d G 9 S Z W 1 v d m V k Q 2 9 s d W 1 u c z E u e 1 Z h b G V 1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W F 1 M y 9 B d X R v U m V t b 3 Z l Z E N v b H V t b n M x L n t R V U k s M H 0 m c X V v d D s s J n F 1 b 3 Q 7 U 2 V j d G l v b j E v V G F i b G V h d T M v Q X V 0 b 1 J l b W 9 2 Z W R D b 2 x 1 b W 5 z M S 5 7 Q X R 0 c m l i d X Q s M X 0 m c X V v d D s s J n F 1 b 3 Q 7 U 2 V j d G l v b j E v V G F i b G V h d T M v Q X V 0 b 1 J l b W 9 2 Z W R D b 2 x 1 b W 5 z M S 5 7 V m F s Z X V y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R V U k m c X V v d D s s J n F 1 b 3 Q 7 Q X R 0 c m l i d X Q m c X V v d D s s J n F 1 b 3 Q 7 V m F s Z X V y J n F 1 b 3 Q 7 X S I g L z 4 8 R W 5 0 c n k g V H l w Z T 0 i R m l s b E N v b H V t b l R 5 c G V z I i B W Y W x 1 Z T 0 i c 0 J n W U E i I C 8 + P E V u d H J 5 I F R 5 c G U 9 I k Z p b G x M Y X N 0 V X B k Y X R l Z C I g V m F s d W U 9 I m Q y M D I z L T A 2 L T E 3 V D E y O j A 1 O j A z L j k 4 O D c w M D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S I g L z 4 8 R W 5 0 c n k g V H l w Z T 0 i Q W R k Z W R U b 0 R h d G F N b 2 R l b C I g V m F s d W U 9 I m w w I i A v P j x F b n R y e S B U e X B l P S J R d W V y e U l E I i B W Y W x 1 Z T 0 i c 2 E 4 Z T Z m Y z g 5 L T l m O D k t N G M y Y i 1 h M T R l L T l l M z c 4 O T l h M m Q 3 M C I g L z 4 8 L 1 N 0 Y W J s Z U V u d H J p Z X M + P C 9 J d G V t P j x J d G V t P j x J d G V t T G 9 j Y X R p b 2 4 + P E l 0 Z W 1 U e X B l P k Z v c m 1 1 b G E 8 L 0 l 0 Z W 1 U e X B l P j x J d G V t U G F 0 a D 5 T Z W N 0 a W 9 u M S 9 U Y W J s Z W F 1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M v V G F i b G V h d S U y M G N y b 2 l z J U M z J U E 5 J T I w Z H l u Y W 1 p c X V l J T I w Z G V z J T I w Y 2 9 s b 2 5 u Z X M l M j B z d X B w c m l t J U M z J U E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L T P G H 9 1 i d E s E G z V W + D m s 4 A A A A A A g A A A A A A E G Y A A A A B A A A g A A A A d D U L + B X 0 8 L c e f G U i 4 e S K 6 T Y M 0 b l B N O E 3 s M 7 L r 3 r 6 S H k A A A A A D o A A A A A C A A A g A A A A E S H A T M L o x O / t K j 7 d j A 5 o s q 1 W P Y 3 7 N l m S 2 g C u W 8 2 5 h / R Q A A A A V W E l F t N m b A z s K Q o Z 1 D 8 t c j D u 9 4 v m z P 2 p Q K J n 4 d / G T 9 u M p h 3 O E e P e 7 c T t 1 A k Y C o o d W A w p l J B T L t q O n O t S 9 7 T 7 B 4 3 a / U v g D s 8 h u / O O V E I S Y L x A A A A A 5 e E n s w 5 F R i a 8 L l f b L o 9 8 t b 7 Y c G R w P Z 0 C L m g q P f K c Y d V R I z S n Z P y s V U T O e z H U Z Q g h h x W k v U R Y 6 f B d N 5 K m P N u c W g = = < / D a t a M a s h u p > 
</file>

<file path=customXml/itemProps1.xml><?xml version="1.0" encoding="utf-8"?>
<ds:datastoreItem xmlns:ds="http://schemas.openxmlformats.org/officeDocument/2006/customXml" ds:itemID="{7DB353A9-229B-47C2-B2F3-404E844629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PRODUIT FINI</vt:lpstr>
      <vt:lpstr>FERMETURES</vt:lpstr>
      <vt:lpstr>Analyse globale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LABO11-01-USER</dc:creator>
  <cp:lastModifiedBy>patrick jonniaux</cp:lastModifiedBy>
  <dcterms:created xsi:type="dcterms:W3CDTF">2023-06-01T12:58:46Z</dcterms:created>
  <dcterms:modified xsi:type="dcterms:W3CDTF">2023-06-17T12:18:40Z</dcterms:modified>
</cp:coreProperties>
</file>